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SRVSHR01\Users$\hmatekovic\Documents\FP 2025-2027\REBALANS 1\"/>
    </mc:Choice>
  </mc:AlternateContent>
  <xr:revisionPtr revIDLastSave="0" documentId="13_ncr:1_{5FF593B9-69CF-4AC1-9BC0-2500E67E028E}" xr6:coauthVersionLast="47" xr6:coauthVersionMax="47" xr10:uidLastSave="{00000000-0000-0000-0000-000000000000}"/>
  <bookViews>
    <workbookView xWindow="28680" yWindow="-120" windowWidth="29040" windowHeight="15840" firstSheet="3" activeTab="6" xr2:uid="{00000000-000D-0000-FFFF-FFFF00000000}"/>
  </bookViews>
  <sheets>
    <sheet name="SAŽETAK" sheetId="1" r:id="rId1"/>
    <sheet name=" Račun prihoda i rashoda-ekonom" sheetId="3" r:id="rId2"/>
    <sheet name=" Račun prihoda i rashoda-izvori" sheetId="8" r:id="rId3"/>
    <sheet name=" Račun rashoda-funkcija" sheetId="11" r:id="rId4"/>
    <sheet name=" Račun financiranja-ekonomska" sheetId="9" r:id="rId5"/>
    <sheet name=" Račun financiranja-izvori" sheetId="10" r:id="rId6"/>
    <sheet name="Programska klasifikacija" sheetId="7" r:id="rId7"/>
    <sheet name="List1" sheetId="1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7" l="1"/>
  <c r="J45" i="1" l="1"/>
  <c r="I35" i="1"/>
  <c r="I36" i="1" s="1"/>
  <c r="H36" i="1"/>
  <c r="G35" i="1" l="1"/>
  <c r="I45" i="1" l="1"/>
  <c r="H45" i="1"/>
  <c r="G45" i="1"/>
  <c r="G27" i="1"/>
  <c r="D128" i="7"/>
  <c r="F128" i="7"/>
  <c r="C128" i="7"/>
  <c r="E130" i="7"/>
  <c r="E131" i="7"/>
  <c r="C117" i="7" l="1"/>
  <c r="C112" i="7"/>
  <c r="C55" i="7"/>
  <c r="C50" i="7"/>
  <c r="E51" i="7"/>
  <c r="E52" i="7"/>
  <c r="E53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8" i="7"/>
  <c r="E101" i="7"/>
  <c r="E104" i="7"/>
  <c r="E105" i="7"/>
  <c r="E106" i="7"/>
  <c r="E107" i="7"/>
  <c r="E108" i="7"/>
  <c r="E113" i="7"/>
  <c r="E114" i="7"/>
  <c r="E118" i="7"/>
  <c r="E119" i="7"/>
  <c r="E120" i="7"/>
  <c r="E121" i="7"/>
  <c r="E122" i="7"/>
  <c r="E123" i="7"/>
  <c r="E124" i="7"/>
  <c r="E125" i="7"/>
  <c r="E129" i="7"/>
  <c r="E128" i="7" s="1"/>
  <c r="E134" i="7"/>
  <c r="E137" i="7"/>
  <c r="E138" i="7"/>
  <c r="E139" i="7"/>
  <c r="E140" i="7"/>
  <c r="E143" i="7"/>
  <c r="E146" i="7"/>
  <c r="E149" i="7"/>
  <c r="E150" i="7"/>
  <c r="E151" i="7"/>
  <c r="E152" i="7"/>
  <c r="E155" i="7"/>
  <c r="E16" i="7"/>
  <c r="E18" i="7"/>
  <c r="E19" i="7"/>
  <c r="E22" i="7"/>
  <c r="E23" i="7"/>
  <c r="E24" i="7"/>
  <c r="E25" i="7"/>
  <c r="E26" i="7"/>
  <c r="E29" i="7"/>
  <c r="E30" i="7"/>
  <c r="E31" i="7"/>
  <c r="E34" i="7"/>
  <c r="E37" i="7"/>
  <c r="E40" i="7"/>
  <c r="E41" i="7"/>
  <c r="E42" i="7"/>
  <c r="E43" i="7"/>
  <c r="D97" i="7"/>
  <c r="D96" i="7" s="1"/>
  <c r="F97" i="7"/>
  <c r="F96" i="7" s="1"/>
  <c r="E96" i="7" s="1"/>
  <c r="C97" i="7"/>
  <c r="C96" i="7" s="1"/>
  <c r="D50" i="7"/>
  <c r="F50" i="7"/>
  <c r="E50" i="7" s="1"/>
  <c r="D15" i="7"/>
  <c r="F15" i="7"/>
  <c r="E15" i="7" s="1"/>
  <c r="C15" i="7"/>
  <c r="F154" i="7"/>
  <c r="F153" i="7" s="1"/>
  <c r="D154" i="7"/>
  <c r="D153" i="7" s="1"/>
  <c r="E153" i="7" s="1"/>
  <c r="C154" i="7"/>
  <c r="C153" i="7" s="1"/>
  <c r="F148" i="7"/>
  <c r="F147" i="7" s="1"/>
  <c r="E147" i="7" s="1"/>
  <c r="D148" i="7"/>
  <c r="D147" i="7" s="1"/>
  <c r="C148" i="7"/>
  <c r="C147" i="7" s="1"/>
  <c r="C104" i="7"/>
  <c r="D104" i="7"/>
  <c r="F104" i="7"/>
  <c r="E148" i="7" l="1"/>
  <c r="E154" i="7"/>
  <c r="E97" i="7"/>
  <c r="C100" i="7" l="1"/>
  <c r="D100" i="7"/>
  <c r="F100" i="7"/>
  <c r="E100" i="7" s="1"/>
  <c r="D55" i="7"/>
  <c r="F55" i="7"/>
  <c r="D36" i="7"/>
  <c r="D35" i="7" s="1"/>
  <c r="F36" i="7"/>
  <c r="C36" i="7"/>
  <c r="C35" i="7" s="1"/>
  <c r="C30" i="8"/>
  <c r="D30" i="8"/>
  <c r="F30" i="8"/>
  <c r="E43" i="8"/>
  <c r="F42" i="8"/>
  <c r="D42" i="8"/>
  <c r="E42" i="8" s="1"/>
  <c r="C42" i="8"/>
  <c r="F35" i="7" l="1"/>
  <c r="E35" i="7" s="1"/>
  <c r="E36" i="7"/>
  <c r="E55" i="7"/>
  <c r="E24" i="8"/>
  <c r="E26" i="8"/>
  <c r="E28" i="8"/>
  <c r="C23" i="8"/>
  <c r="D23" i="8"/>
  <c r="F23" i="8"/>
  <c r="E13" i="8"/>
  <c r="E14" i="8"/>
  <c r="E15" i="8"/>
  <c r="E17" i="8"/>
  <c r="E19" i="8"/>
  <c r="E21" i="8"/>
  <c r="E22" i="8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60" i="3"/>
  <c r="G70" i="3"/>
  <c r="H70" i="3"/>
  <c r="H92" i="3"/>
  <c r="J92" i="3"/>
  <c r="G92" i="3"/>
  <c r="I18" i="3"/>
  <c r="I20" i="3"/>
  <c r="I22" i="3"/>
  <c r="I25" i="3"/>
  <c r="I28" i="3"/>
  <c r="I31" i="3"/>
  <c r="I32" i="3"/>
  <c r="I34" i="3"/>
  <c r="I37" i="3"/>
  <c r="I38" i="3"/>
  <c r="I39" i="3"/>
  <c r="I41" i="3"/>
  <c r="I44" i="3"/>
  <c r="I48" i="3"/>
  <c r="I51" i="3"/>
  <c r="I52" i="3"/>
  <c r="I56" i="3"/>
  <c r="H33" i="3"/>
  <c r="J33" i="3"/>
  <c r="G33" i="3"/>
  <c r="J30" i="3"/>
  <c r="I15" i="1"/>
  <c r="I16" i="1"/>
  <c r="I18" i="1"/>
  <c r="I19" i="1"/>
  <c r="E23" i="8" l="1"/>
  <c r="I33" i="3"/>
  <c r="J29" i="3"/>
  <c r="D136" i="7" l="1"/>
  <c r="D135" i="7" s="1"/>
  <c r="F145" i="7"/>
  <c r="D145" i="7"/>
  <c r="D144" i="7" s="1"/>
  <c r="C145" i="7"/>
  <c r="C144" i="7" s="1"/>
  <c r="F142" i="7"/>
  <c r="D142" i="7"/>
  <c r="D141" i="7" s="1"/>
  <c r="C142" i="7"/>
  <c r="C141" i="7" s="1"/>
  <c r="F136" i="7"/>
  <c r="C136" i="7"/>
  <c r="C135" i="7" s="1"/>
  <c r="E142" i="7" l="1"/>
  <c r="E145" i="7"/>
  <c r="E136" i="7"/>
  <c r="F144" i="7"/>
  <c r="E144" i="7" s="1"/>
  <c r="F141" i="7"/>
  <c r="E141" i="7" s="1"/>
  <c r="F135" i="7"/>
  <c r="E135" i="7" s="1"/>
  <c r="F133" i="7" l="1"/>
  <c r="F127" i="7"/>
  <c r="F117" i="7"/>
  <c r="F112" i="7"/>
  <c r="F103" i="7"/>
  <c r="F99" i="7"/>
  <c r="F54" i="7"/>
  <c r="F39" i="7"/>
  <c r="F33" i="7"/>
  <c r="F28" i="7"/>
  <c r="F21" i="7"/>
  <c r="F17" i="7"/>
  <c r="I16" i="9"/>
  <c r="I17" i="9"/>
  <c r="I18" i="9"/>
  <c r="I19" i="9"/>
  <c r="I20" i="9"/>
  <c r="I21" i="9"/>
  <c r="I22" i="9"/>
  <c r="I23" i="9"/>
  <c r="I15" i="9"/>
  <c r="J22" i="9"/>
  <c r="J21" i="9" s="1"/>
  <c r="J20" i="9" s="1"/>
  <c r="J17" i="9"/>
  <c r="J16" i="9" s="1"/>
  <c r="J15" i="9" s="1"/>
  <c r="E13" i="11"/>
  <c r="F12" i="11"/>
  <c r="F11" i="11" s="1"/>
  <c r="E32" i="8"/>
  <c r="E33" i="8"/>
  <c r="E34" i="8"/>
  <c r="E36" i="8"/>
  <c r="E38" i="8"/>
  <c r="E40" i="8"/>
  <c r="E41" i="8"/>
  <c r="E45" i="8"/>
  <c r="F44" i="8"/>
  <c r="F39" i="8"/>
  <c r="F37" i="8"/>
  <c r="F35" i="8"/>
  <c r="F31" i="8"/>
  <c r="F27" i="8"/>
  <c r="F25" i="8"/>
  <c r="F20" i="8"/>
  <c r="F18" i="8"/>
  <c r="F16" i="8"/>
  <c r="F12" i="8"/>
  <c r="J135" i="3"/>
  <c r="J134" i="3" s="1"/>
  <c r="J133" i="3" s="1"/>
  <c r="J131" i="3"/>
  <c r="J130" i="3" s="1"/>
  <c r="J128" i="3"/>
  <c r="J126" i="3"/>
  <c r="J120" i="3"/>
  <c r="J117" i="3"/>
  <c r="J116" i="3" s="1"/>
  <c r="J110" i="3"/>
  <c r="J109" i="3" s="1"/>
  <c r="J105" i="3"/>
  <c r="J103" i="3"/>
  <c r="J94" i="3"/>
  <c r="J70" i="3" s="1"/>
  <c r="J82" i="3"/>
  <c r="J75" i="3"/>
  <c r="J71" i="3"/>
  <c r="J68" i="3"/>
  <c r="J66" i="3"/>
  <c r="J63" i="3"/>
  <c r="J55" i="3"/>
  <c r="J54" i="3" s="1"/>
  <c r="J50" i="3"/>
  <c r="J47" i="3"/>
  <c r="J43" i="3"/>
  <c r="J42" i="3" s="1"/>
  <c r="J40" i="3"/>
  <c r="J36" i="3"/>
  <c r="J27" i="3"/>
  <c r="J24" i="3"/>
  <c r="J21" i="3"/>
  <c r="J19" i="3"/>
  <c r="J17" i="3"/>
  <c r="J17" i="1"/>
  <c r="J14" i="1"/>
  <c r="F14" i="7" l="1"/>
  <c r="F38" i="7"/>
  <c r="F20" i="7"/>
  <c r="F32" i="7"/>
  <c r="E133" i="7"/>
  <c r="F49" i="7"/>
  <c r="F111" i="7"/>
  <c r="F116" i="7"/>
  <c r="F102" i="7"/>
  <c r="F132" i="7"/>
  <c r="F11" i="8"/>
  <c r="J102" i="3"/>
  <c r="J49" i="3"/>
  <c r="J23" i="3"/>
  <c r="J53" i="3"/>
  <c r="J16" i="3"/>
  <c r="J26" i="3"/>
  <c r="J46" i="3"/>
  <c r="J35" i="3"/>
  <c r="J20" i="1"/>
  <c r="J28" i="1" s="1"/>
  <c r="J36" i="1" s="1"/>
  <c r="F27" i="7"/>
  <c r="J119" i="3"/>
  <c r="J115" i="3" s="1"/>
  <c r="J62" i="3"/>
  <c r="D133" i="7"/>
  <c r="H105" i="3"/>
  <c r="F126" i="7" l="1"/>
  <c r="E132" i="7"/>
  <c r="F48" i="7"/>
  <c r="F13" i="7"/>
  <c r="F110" i="7"/>
  <c r="F115" i="7"/>
  <c r="J15" i="3"/>
  <c r="J45" i="3"/>
  <c r="J61" i="3"/>
  <c r="J60" i="3" s="1"/>
  <c r="D132" i="7"/>
  <c r="C133" i="7"/>
  <c r="C132" i="7" s="1"/>
  <c r="F109" i="7" l="1"/>
  <c r="J14" i="3"/>
  <c r="D12" i="11"/>
  <c r="C12" i="11"/>
  <c r="C11" i="11" s="1"/>
  <c r="F46" i="7" l="1"/>
  <c r="D11" i="11"/>
  <c r="E11" i="11" s="1"/>
  <c r="E12" i="11"/>
  <c r="D112" i="7"/>
  <c r="E112" i="7" s="1"/>
  <c r="C103" i="7"/>
  <c r="C102" i="7" s="1"/>
  <c r="D39" i="7"/>
  <c r="E39" i="7" s="1"/>
  <c r="C39" i="7"/>
  <c r="D103" i="7" l="1"/>
  <c r="E103" i="7" s="1"/>
  <c r="D49" i="7"/>
  <c r="H110" i="3"/>
  <c r="G110" i="3"/>
  <c r="H68" i="3"/>
  <c r="E49" i="7" l="1"/>
  <c r="D102" i="7"/>
  <c r="E102" i="7" s="1"/>
  <c r="H109" i="3"/>
  <c r="G30" i="3"/>
  <c r="G50" i="3"/>
  <c r="G17" i="3"/>
  <c r="D117" i="7" l="1"/>
  <c r="E117" i="7" s="1"/>
  <c r="D37" i="8" l="1"/>
  <c r="E37" i="8" s="1"/>
  <c r="G117" i="3"/>
  <c r="G116" i="3" s="1"/>
  <c r="H117" i="3"/>
  <c r="H116" i="3" l="1"/>
  <c r="H47" i="3"/>
  <c r="I47" i="3" s="1"/>
  <c r="G47" i="3"/>
  <c r="G46" i="3" s="1"/>
  <c r="H46" i="3" l="1"/>
  <c r="I46" i="3" s="1"/>
  <c r="H17" i="9"/>
  <c r="H16" i="9" s="1"/>
  <c r="H15" i="9" s="1"/>
  <c r="H22" i="9"/>
  <c r="H21" i="9" s="1"/>
  <c r="H20" i="9" s="1"/>
  <c r="G17" i="9"/>
  <c r="G16" i="9" s="1"/>
  <c r="G15" i="9" s="1"/>
  <c r="G22" i="9"/>
  <c r="G21" i="9" s="1"/>
  <c r="G20" i="9" s="1"/>
  <c r="C37" i="8"/>
  <c r="D35" i="8"/>
  <c r="E35" i="8" s="1"/>
  <c r="C35" i="8"/>
  <c r="D44" i="8"/>
  <c r="E44" i="8" s="1"/>
  <c r="C44" i="8"/>
  <c r="D39" i="8"/>
  <c r="E39" i="8" s="1"/>
  <c r="C39" i="8"/>
  <c r="D31" i="8"/>
  <c r="E31" i="8" s="1"/>
  <c r="C31" i="8"/>
  <c r="D12" i="8"/>
  <c r="C12" i="8"/>
  <c r="D18" i="8"/>
  <c r="E18" i="8" s="1"/>
  <c r="C18" i="8"/>
  <c r="D16" i="8"/>
  <c r="E16" i="8" s="1"/>
  <c r="C16" i="8"/>
  <c r="D20" i="8"/>
  <c r="E20" i="8" s="1"/>
  <c r="C20" i="8"/>
  <c r="D25" i="8"/>
  <c r="E25" i="8" s="1"/>
  <c r="C25" i="8"/>
  <c r="D27" i="8"/>
  <c r="E27" i="8" s="1"/>
  <c r="C27" i="8"/>
  <c r="D127" i="7"/>
  <c r="E127" i="7" s="1"/>
  <c r="C127" i="7"/>
  <c r="C126" i="7" s="1"/>
  <c r="D116" i="7"/>
  <c r="E116" i="7" s="1"/>
  <c r="D111" i="7"/>
  <c r="E111" i="7" s="1"/>
  <c r="C111" i="7"/>
  <c r="C110" i="7" s="1"/>
  <c r="D99" i="7"/>
  <c r="E99" i="7" s="1"/>
  <c r="D54" i="7"/>
  <c r="C49" i="7"/>
  <c r="D38" i="7"/>
  <c r="E38" i="7" s="1"/>
  <c r="D33" i="7"/>
  <c r="C33" i="7"/>
  <c r="C32" i="7" s="1"/>
  <c r="D28" i="7"/>
  <c r="E28" i="7" s="1"/>
  <c r="C28" i="7"/>
  <c r="D21" i="7"/>
  <c r="E21" i="7" s="1"/>
  <c r="C21" i="7"/>
  <c r="D17" i="7"/>
  <c r="E17" i="7" s="1"/>
  <c r="C17" i="7"/>
  <c r="C14" i="7" s="1"/>
  <c r="H135" i="3"/>
  <c r="G135" i="3"/>
  <c r="G133" i="3" s="1"/>
  <c r="H131" i="3"/>
  <c r="G131" i="3"/>
  <c r="G130" i="3" s="1"/>
  <c r="H128" i="3"/>
  <c r="G128" i="3"/>
  <c r="H126" i="3"/>
  <c r="G126" i="3"/>
  <c r="H120" i="3"/>
  <c r="G120" i="3"/>
  <c r="G105" i="3"/>
  <c r="H103" i="3"/>
  <c r="G103" i="3"/>
  <c r="H94" i="3"/>
  <c r="G94" i="3"/>
  <c r="H82" i="3"/>
  <c r="G82" i="3"/>
  <c r="H75" i="3"/>
  <c r="G75" i="3"/>
  <c r="H71" i="3"/>
  <c r="G71" i="3"/>
  <c r="G68" i="3"/>
  <c r="H66" i="3"/>
  <c r="G66" i="3"/>
  <c r="H63" i="3"/>
  <c r="G63" i="3"/>
  <c r="H55" i="3"/>
  <c r="I55" i="3" s="1"/>
  <c r="G55" i="3"/>
  <c r="G54" i="3" s="1"/>
  <c r="G53" i="3" s="1"/>
  <c r="H50" i="3"/>
  <c r="I50" i="3" s="1"/>
  <c r="G49" i="3"/>
  <c r="G45" i="3" s="1"/>
  <c r="H43" i="3"/>
  <c r="I43" i="3" s="1"/>
  <c r="G43" i="3"/>
  <c r="G42" i="3" s="1"/>
  <c r="H40" i="3"/>
  <c r="I40" i="3" s="1"/>
  <c r="G40" i="3"/>
  <c r="H36" i="3"/>
  <c r="I36" i="3" s="1"/>
  <c r="G36" i="3"/>
  <c r="H30" i="3"/>
  <c r="I30" i="3" s="1"/>
  <c r="G29" i="3"/>
  <c r="H27" i="3"/>
  <c r="I27" i="3" s="1"/>
  <c r="G27" i="3"/>
  <c r="G26" i="3" s="1"/>
  <c r="H24" i="3"/>
  <c r="I24" i="3" s="1"/>
  <c r="G24" i="3"/>
  <c r="H21" i="3"/>
  <c r="I21" i="3" s="1"/>
  <c r="G21" i="3"/>
  <c r="H19" i="3"/>
  <c r="I19" i="3" s="1"/>
  <c r="G19" i="3"/>
  <c r="H17" i="1"/>
  <c r="I17" i="1" s="1"/>
  <c r="G17" i="1"/>
  <c r="D32" i="7" l="1"/>
  <c r="E32" i="7" s="1"/>
  <c r="E33" i="7"/>
  <c r="E54" i="7"/>
  <c r="D48" i="7"/>
  <c r="E48" i="7" s="1"/>
  <c r="D14" i="7"/>
  <c r="E14" i="7" s="1"/>
  <c r="D126" i="7"/>
  <c r="E126" i="7" s="1"/>
  <c r="C11" i="8"/>
  <c r="E12" i="8"/>
  <c r="D11" i="8"/>
  <c r="E11" i="8" s="1"/>
  <c r="G16" i="3"/>
  <c r="H49" i="3"/>
  <c r="I49" i="3" s="1"/>
  <c r="D115" i="7"/>
  <c r="E115" i="7" s="1"/>
  <c r="D20" i="7"/>
  <c r="E20" i="7" s="1"/>
  <c r="D27" i="7"/>
  <c r="E27" i="7" s="1"/>
  <c r="D110" i="7"/>
  <c r="E110" i="7" s="1"/>
  <c r="H23" i="3"/>
  <c r="I23" i="3" s="1"/>
  <c r="H134" i="3"/>
  <c r="H130" i="3"/>
  <c r="H17" i="3"/>
  <c r="I17" i="3" s="1"/>
  <c r="H29" i="3"/>
  <c r="I29" i="3" s="1"/>
  <c r="H26" i="3"/>
  <c r="I26" i="3" s="1"/>
  <c r="H42" i="3"/>
  <c r="I42" i="3" s="1"/>
  <c r="H54" i="3"/>
  <c r="I54" i="3" s="1"/>
  <c r="C116" i="7"/>
  <c r="C115" i="7" s="1"/>
  <c r="C109" i="7" s="1"/>
  <c r="C27" i="7"/>
  <c r="C20" i="7"/>
  <c r="E30" i="8"/>
  <c r="C38" i="7"/>
  <c r="C54" i="7"/>
  <c r="C99" i="7"/>
  <c r="H62" i="3"/>
  <c r="H35" i="3"/>
  <c r="I35" i="3" s="1"/>
  <c r="H102" i="3"/>
  <c r="H119" i="3"/>
  <c r="G62" i="3"/>
  <c r="G35" i="3"/>
  <c r="G119" i="3"/>
  <c r="G115" i="3" s="1"/>
  <c r="G102" i="3"/>
  <c r="G109" i="3"/>
  <c r="C48" i="7" l="1"/>
  <c r="C47" i="7" s="1"/>
  <c r="C13" i="7"/>
  <c r="D13" i="7"/>
  <c r="E13" i="7" s="1"/>
  <c r="D47" i="7"/>
  <c r="E47" i="7" s="1"/>
  <c r="G15" i="3"/>
  <c r="H45" i="3"/>
  <c r="I45" i="3" s="1"/>
  <c r="D109" i="7"/>
  <c r="E109" i="7" s="1"/>
  <c r="H53" i="3"/>
  <c r="I53" i="3" s="1"/>
  <c r="H133" i="3"/>
  <c r="H115" i="3"/>
  <c r="H16" i="3"/>
  <c r="I16" i="3" s="1"/>
  <c r="H61" i="3"/>
  <c r="G14" i="3"/>
  <c r="G61" i="3"/>
  <c r="G60" i="3" s="1"/>
  <c r="H15" i="3" l="1"/>
  <c r="I15" i="3" s="1"/>
  <c r="D46" i="7"/>
  <c r="E46" i="7" s="1"/>
  <c r="H60" i="3"/>
  <c r="C46" i="7"/>
  <c r="H14" i="3" l="1"/>
  <c r="I14" i="3" s="1"/>
  <c r="G14" i="1"/>
  <c r="G20" i="1" s="1"/>
  <c r="G28" i="1" s="1"/>
  <c r="G36" i="1" s="1"/>
  <c r="H14" i="1"/>
  <c r="H20" i="1" l="1"/>
  <c r="I14" i="1"/>
  <c r="H28" i="1" l="1"/>
  <c r="H35" i="1" s="1"/>
  <c r="I20" i="1"/>
  <c r="I28" i="1" s="1"/>
</calcChain>
</file>

<file path=xl/sharedStrings.xml><?xml version="1.0" encoding="utf-8"?>
<sst xmlns="http://schemas.openxmlformats.org/spreadsheetml/2006/main" count="435" uniqueCount="288">
  <si>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</si>
  <si>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</si>
  <si>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</si>
  <si>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</si>
  <si>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</si>
  <si>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</si>
  <si>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</si>
  <si>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</si>
  <si>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</si>
  <si>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</si>
  <si>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</si>
  <si>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</si>
  <si>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</si>
  <si>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</si>
  <si>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</si>
  <si>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</si>
  <si>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</si>
  <si>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</si>
  <si>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</si>
  <si>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</si>
  <si>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</si>
  <si>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Prihodi od prodaje proizvoda i robe</t>
  </si>
  <si>
    <t>….</t>
  </si>
  <si>
    <t>Prihodi od prodaje proizvedene dugotrajne imovine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</si>
  <si>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</si>
  <si>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</si>
  <si>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</si>
  <si>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</si>
  <si>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</si>
  <si>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</si>
  <si>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11 Opći prihodi i primici</t>
  </si>
  <si>
    <t>1 Opći prihodi i primici</t>
  </si>
  <si>
    <t>UKUPNO RASHODI</t>
  </si>
  <si>
    <t xml:space="preserve">UKUPNO PRIHODI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</si>
  <si>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</si>
  <si>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</si>
  <si>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</si>
  <si>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</si>
  <si>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UKUPNO PRIMICI</t>
  </si>
  <si>
    <t xml:space="preserve">UKUPNO IZDACI 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</si>
  <si>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</si>
  <si>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</si>
  <si>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</si>
  <si>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</si>
  <si>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</si>
  <si>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</si>
  <si>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- VIŠAK MANJAK</t>
  </si>
  <si>
    <t>PRENESENI VIŠAK/MANJAK IZ PRETHODNE GODINE</t>
  </si>
  <si>
    <t>PRIJENOS  VIŠKA/MANJKA U SLJEDEĆE RAZDOBLJE</t>
  </si>
  <si>
    <t>DOM ZDRAVLJA BJELOVARSKO-BILOGORSKE ŽUPANIJE</t>
  </si>
  <si>
    <t>Josipa Jelačića 13 c, 43000 Bjelovar</t>
  </si>
  <si>
    <t>B)SAŽETAK RAČUNA FINANCIRANJA</t>
  </si>
  <si>
    <t>Razred</t>
  </si>
  <si>
    <t>Skupina</t>
  </si>
  <si>
    <t>Odjeljak</t>
  </si>
  <si>
    <t>Osnovni račun</t>
  </si>
  <si>
    <t>Pomoći proračunskim korisnicima iz proračuna koji im nije nadležan</t>
  </si>
  <si>
    <t>Kapitalne pomoći proračunskim korisnicima iz proračuna koji im nije nadležan</t>
  </si>
  <si>
    <t>Pomoći temeljem prijenosa EU sredstava</t>
  </si>
  <si>
    <t>Kapitalne pomoći  temeljem prijenosa EU sredstava</t>
  </si>
  <si>
    <t>Prihodi od imovine</t>
  </si>
  <si>
    <t>Prihodi od financijske imovine</t>
  </si>
  <si>
    <t>Kamate na oročena sredstva  i depozite po viđenju</t>
  </si>
  <si>
    <t>Prihodi od upravnih i administrativnih pristojbi po posebnim propisima i naknada</t>
  </si>
  <si>
    <t>Upravne i administrativne pristojbe</t>
  </si>
  <si>
    <t>Ostali nespomenuti prihodi</t>
  </si>
  <si>
    <t>Prihodi od pruženih usluga</t>
  </si>
  <si>
    <t>Prihodi iz nadležnog proračuna i od HZZO-a na temelju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</si>
  <si>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</si>
  <si>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</si>
  <si>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</si>
  <si>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nadležnog proračuna za financiranje izdataka za financijsku imovinu i otplatu zajmova</t>
  </si>
  <si>
    <t>Prihodi od HZZO-a na temelju ugovornih obveza</t>
  </si>
  <si>
    <t>Kazne, upravne mjere i ostali prihodi</t>
  </si>
  <si>
    <t>Ostali prihodi</t>
  </si>
  <si>
    <t>Prijevozna sredstva u cestovnom prometu</t>
  </si>
  <si>
    <t>Primljeni krediti i zajmovi od kreditnih i osatlih institucija izvan javnog sektora</t>
  </si>
  <si>
    <t>Plaće za prekovremeni rad</t>
  </si>
  <si>
    <t>Ostali rashodi za zaposlene</t>
  </si>
  <si>
    <t>Doprinosi na plaće</t>
  </si>
  <si>
    <t>Doprinos za mirovinsko osiguranje</t>
  </si>
  <si>
    <t>Naknada za prijevoz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</si>
  <si>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</si>
  <si>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</si>
  <si>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</si>
  <si>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</si>
  <si>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</si>
  <si>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za tekuće i investicijsko održavanje</t>
  </si>
  <si>
    <t>Sitan invenar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</si>
  <si>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</si>
  <si>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</si>
  <si>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</si>
  <si>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</si>
  <si>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</si>
  <si>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</si>
  <si>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</si>
  <si>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</si>
  <si>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</si>
  <si>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</si>
  <si>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</si>
  <si>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</si>
  <si>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</si>
  <si>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</si>
  <si>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</si>
  <si>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</si>
  <si>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</si>
  <si>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</si>
  <si>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</si>
  <si>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Kamate na primljene kredite i zajmove</t>
  </si>
  <si>
    <t>Kamate na primljene kredite i zajmove od kreditnih i ostalih institucija izvan javnog sektora</t>
  </si>
  <si>
    <t>Ostali financijski rashodi</t>
  </si>
  <si>
    <t>Bankarske usluge i usluge platnog prometa</t>
  </si>
  <si>
    <t>Zatezne kamate</t>
  </si>
  <si>
    <t>Ostali neposmenuti financijaki rashodi</t>
  </si>
  <si>
    <t>Ostali rashodi</t>
  </si>
  <si>
    <t>Kazne, penali i naknade štete</t>
  </si>
  <si>
    <t>Naknade štete pravnim i fizičkim osobama</t>
  </si>
  <si>
    <t>Ugovorne kazne i ostale naknade šteta</t>
  </si>
  <si>
    <t>Ostale kazne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</si>
  <si>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</si>
  <si>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</si>
  <si>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</si>
  <si>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</si>
  <si>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</si>
  <si>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</si>
  <si>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Uređaji, strojevi i oprema za ostale namjene</t>
  </si>
  <si>
    <t>Prijevozna sredstva</t>
  </si>
  <si>
    <t>Nematerijaln proizvedena imovina</t>
  </si>
  <si>
    <t>Ulaganja u računalne programe</t>
  </si>
  <si>
    <t>Rashodi za dodatna ulaganja na nefinancijskoj imovini</t>
  </si>
  <si>
    <t>Dodatna ulaganja na građevinskim objektima</t>
  </si>
  <si>
    <t>Izadci za otplatu glavnice primljenih kredita i zajmova</t>
  </si>
  <si>
    <t>Otplata glavnice primljenih kredita i zajmova od kreditnih i financijskih institucija izvan javnog sektora</t>
  </si>
  <si>
    <t>Otplata glavnice primljenih kredita od tuzemnih i kreditnih institucija izvan javnog sektora</t>
  </si>
  <si>
    <t>07 ZDRAVSTVO</t>
  </si>
  <si>
    <t>0760 Poslovi i usluge u zdravstvu koji nisu drugdje svrstani</t>
  </si>
  <si>
    <t>NAZIV, IZVOR I BROJČANA OZNAKA PRIHODA</t>
  </si>
  <si>
    <t>1 OPĆI PRIHODI I PRIMICI</t>
  </si>
  <si>
    <t>11-Opći prihodi i primici</t>
  </si>
  <si>
    <t>6711-Prihodi iz nadležnog proračuna za financiranje rashoda poslovanja</t>
  </si>
  <si>
    <t>124-PRIHODI ZA DECENTRALIZIRANE FUNKCIJE</t>
  </si>
  <si>
    <t>6712-Prihodi iz nadležnog proračuna za financiranje rashoda za nabavu nefina cijske imovine</t>
  </si>
  <si>
    <t>6413-Kamate na oročena sredstva i depozite po viđenju</t>
  </si>
  <si>
    <t>6526-Ostali nespomenuti prihodi</t>
  </si>
  <si>
    <t>6614-Prihodi od prodaje proizvoda i robe</t>
  </si>
  <si>
    <t>6615-Prihodi od pruženih usluga</t>
  </si>
  <si>
    <t>6831-Ostali prihodi</t>
  </si>
  <si>
    <t>6341-Tekuće pomoći od izvanproračunskih korisnika</t>
  </si>
  <si>
    <t>6731-Prihodi od HHZO-a na temelju ugovornih obveza</t>
  </si>
  <si>
    <t>6382-Kapitalne pomoći iz državnog proračuna temeljem prijenosa sredstava EU</t>
  </si>
  <si>
    <t>7211-Stambeni objekti</t>
  </si>
  <si>
    <t>7231-Prijevozna sredstva u cestovnom prometu</t>
  </si>
  <si>
    <t>PROGRAM P1-REDOVNE DJELATNOSTI</t>
  </si>
  <si>
    <t>AKTIVNOST A000284-REDOVNA DJELATNOST- ZDRAVSTVO</t>
  </si>
  <si>
    <t>3111-Plaće za redovan rad</t>
  </si>
  <si>
    <t>3132-Doprinosi za obvezno zdravstveno osiguranje</t>
  </si>
  <si>
    <t>3222-Materijal i sirovine</t>
  </si>
  <si>
    <t>3113-Plaće za prekovremeni rad</t>
  </si>
  <si>
    <t>3121-Ostali rashodi za zaposlene</t>
  </si>
  <si>
    <t>3211-Službena putovanja</t>
  </si>
  <si>
    <t>3213-Stručno usavršavanje zaposlenika</t>
  </si>
  <si>
    <t>3221-Uredski materijal i ostali materijalni rashodi</t>
  </si>
  <si>
    <t>3223-Energija</t>
  </si>
  <si>
    <t>3224-Materijal i dijelovi za tekuće i investicijsko održavanje</t>
  </si>
  <si>
    <t>3225-Sitan inventar i auto gume</t>
  </si>
  <si>
    <t>3227-Službena, radna i zaštitna odjeća i obuća</t>
  </si>
  <si>
    <t>3231-Usluge telefona, pošte i prijevoza</t>
  </si>
  <si>
    <t>3232-Usluge tekućeg i investicijskog održavanja</t>
  </si>
  <si>
    <t>3233-Usluge promidžbe i informiranja</t>
  </si>
  <si>
    <t>3234-Komunalne usluge</t>
  </si>
  <si>
    <t>3235-Zakupnine i najamnine</t>
  </si>
  <si>
    <t>3236-Zdravstvene i veterinarske usluge</t>
  </si>
  <si>
    <t>3237-Intelektualne i osobne usluge</t>
  </si>
  <si>
    <t>3238-Računalne usluge</t>
  </si>
  <si>
    <t>3239-Ostale usluge</t>
  </si>
  <si>
    <t>3292-Premije osiguranja</t>
  </si>
  <si>
    <t>3293-Reprezentacija</t>
  </si>
  <si>
    <t>3294-Članarine</t>
  </si>
  <si>
    <t>3295-Pristojbe i naknade</t>
  </si>
  <si>
    <t>3296-Troškovi sudskih postupaka</t>
  </si>
  <si>
    <t>3299-Ostali nespomenuti rashodi poslovanja</t>
  </si>
  <si>
    <t>3431-Bankarske usluge i usluge platnog prometa</t>
  </si>
  <si>
    <t>3433-Zatezne kamate</t>
  </si>
  <si>
    <t>3834-Ugovorene kazne i naknade šteta</t>
  </si>
  <si>
    <t>4221-Uredska oprema i namještaj</t>
  </si>
  <si>
    <t>4223-Oprema za održavanje i zaštitu</t>
  </si>
  <si>
    <t>4224-Medicinska i laboratorijska oprema</t>
  </si>
  <si>
    <t>4227-Uređaji, strojevi i oprema za ostale namjene</t>
  </si>
  <si>
    <t>4231-Prijevozna sredstva u cestovnom prometu</t>
  </si>
  <si>
    <t>4262-Ulaganje u računalne programe</t>
  </si>
  <si>
    <t>4511-Dodatna ulaganja na građevinskim objektima</t>
  </si>
  <si>
    <t>TEKUĆI PROJEKT: T000099-SPECIJALIZACIJA LIJEČNIKA</t>
  </si>
  <si>
    <t>PROGRAM P22 ZDRAVSTVO-DECENTRALIZACIJA</t>
  </si>
  <si>
    <t>AKTIVNOST: A000066-Investicijsko i tekuće održavanje u zdravstvu</t>
  </si>
  <si>
    <t>124 Prihodi za decentralizirane funkcije-zdravstvene ustanove</t>
  </si>
  <si>
    <t>Kapitalni projekt: K000019-Ulaganja u opremu zdravstva-DEC</t>
  </si>
  <si>
    <t>4224-Medciinska i laboratorijska oprema</t>
  </si>
  <si>
    <t>PROGRAM P23 ZDRAVSTVO-IZNAD STANDARDA</t>
  </si>
  <si>
    <t>Aktivnost: A000373-Sufinanciranje redovne djelatnosti zdravstva (iznad standarda</t>
  </si>
  <si>
    <t>3222-Roba -ljekarna</t>
  </si>
  <si>
    <t>124 Prihodi za decentralizirane funkcije</t>
  </si>
  <si>
    <t>14-Prihodi od nefinancijske imovine</t>
  </si>
  <si>
    <t>Odgovorna osoba:</t>
  </si>
  <si>
    <t>Prihodi od prodaje neproizvedene dugotrajne imovine</t>
  </si>
  <si>
    <t>Prihodi od prodaje materijalne imovine-prirodnih bogatstava</t>
  </si>
  <si>
    <t>Zemljište</t>
  </si>
  <si>
    <t>Rashodi za nabavu neproizvedene imovine</t>
  </si>
  <si>
    <t>Nematerijalna imovina</t>
  </si>
  <si>
    <t xml:space="preserve">Licence </t>
  </si>
  <si>
    <t>3132-Doprinosi za obvezno zdravstveno osiguranje (16,50 %)</t>
  </si>
  <si>
    <t>4123-Licence</t>
  </si>
  <si>
    <t>4262-Ulaganja u računalne programe</t>
  </si>
  <si>
    <t>11 OPĆI PRIHODI I PRIMICI</t>
  </si>
  <si>
    <t>Izradio:</t>
  </si>
  <si>
    <t>Hrvoje Mateković, mag.oec.</t>
  </si>
  <si>
    <t>Michell Gruičić, mag.med.techn.</t>
  </si>
  <si>
    <t>voditelj sred.sl. za rač. i fin., plan i analizu</t>
  </si>
  <si>
    <t>Tekuće pomoći od izvanproračunskih korisnika</t>
  </si>
  <si>
    <t>Naknade šteta zaposlenicima</t>
  </si>
  <si>
    <t>3 Vlastiti prihodi</t>
  </si>
  <si>
    <t>32 Ostali i vlastiti prihodi proračunkog korisnika</t>
  </si>
  <si>
    <t>4 Prihodi za posebne namjene</t>
  </si>
  <si>
    <t>5 Pomoći</t>
  </si>
  <si>
    <t>511 Pomoći-korisnici</t>
  </si>
  <si>
    <t>566 Pomoći temeljem prijenosa sredstava EU</t>
  </si>
  <si>
    <t>7 Prihodi od prodaje ili zamjene nefinan cijske imovine i naknade s naslova osiguranja</t>
  </si>
  <si>
    <t>711 Prihodi od prodaje ili zamjene nefinancijske imovine i nadokande šteta s naslova osiguranja-korisnici</t>
  </si>
  <si>
    <t>8 Namjenski primici od zaduživanja</t>
  </si>
  <si>
    <t>811 Primljeni krediti i zajmovi-korisnici</t>
  </si>
  <si>
    <t>3 VLASTITI PRIHODI</t>
  </si>
  <si>
    <t>32-Ostali i vlastiti prihodi proračunskog korisnika</t>
  </si>
  <si>
    <t>4 PRIHODI ZA POSEBNE NAMJENE</t>
  </si>
  <si>
    <t>45- Prihodi za posebne namjene-korisnici</t>
  </si>
  <si>
    <t>5 POMOĆI</t>
  </si>
  <si>
    <t>566-Pomoći temeljem prijenosa sredstava EU</t>
  </si>
  <si>
    <t>7 PRIHODI OD PRODAJE ILI ZAMJENE NEFINANCIJSKE IMOVINE I NAKNADE S NASLOVA OSIGURANJA</t>
  </si>
  <si>
    <t>711-Prihodi od prodaje ili zamjene nefinancijske imovine i nadokande štete s naslova osiguranja-korisnici</t>
  </si>
  <si>
    <t>32-Ostali vlastiti prihodi proračunskih korisnika</t>
  </si>
  <si>
    <t>45-Prihodi za posebne namjene-korisnici</t>
  </si>
  <si>
    <t>7 PRIHODI OD PRODAJE ILI ZAMJENE NEFINACIJSKE IMOVINE I NAKNADE S OSNOVA OSIGURANJA</t>
  </si>
  <si>
    <t>711-Prihodi od prodaje ili zamjene nefinancijske imovine i nadokande šteta s naslova osiguranja-korisnici</t>
  </si>
  <si>
    <t>56 Pomoći temeljem prijenosa sredstava EU</t>
  </si>
  <si>
    <t>566-Pomoći temeljem prijenosa EU sredstava-korisnici</t>
  </si>
  <si>
    <t>7111-Zemljište</t>
  </si>
  <si>
    <t>3212-Naknade za prijevoz, za rad na terenu, odvojeni život</t>
  </si>
  <si>
    <t>Aktivnost: A000394-Sektorske ambulante</t>
  </si>
  <si>
    <t>A. SAŽETAK RAČUNA PRIHODA I RASHODA</t>
  </si>
  <si>
    <t>RAZRED I NAZIV</t>
  </si>
  <si>
    <t xml:space="preserve">A. RAČUN PRIHODA I RASHODA </t>
  </si>
  <si>
    <t>A1. PRIHODI I RASHODI PREMA EKONOMSKOJ KLASIFIKACIJI</t>
  </si>
  <si>
    <t>A2. PRIHODI I RASHODI PREMA IZVORIMA FINANCIRANJA</t>
  </si>
  <si>
    <t>A3. RASHODI PREMA FUNKCIJSKOJ KLASIFIKACIJI</t>
  </si>
  <si>
    <t>B. RAČUN FINANCIRANJA</t>
  </si>
  <si>
    <t>B1. RAČUN FINANCIRANJA PREMA EKONOMSKOJ KLASIFIKACIJI</t>
  </si>
  <si>
    <t>B2. RAČUN FINANCIRANJA PREMA IZVORIMA FINANCIRANJA</t>
  </si>
  <si>
    <t>Povećanje/smanjenje</t>
  </si>
  <si>
    <t>FINANCIJSKI PLAN DOMA ZDRAVLJA BBŽ-A 
 ZA GODINU 2025. IZMJENA I.</t>
  </si>
  <si>
    <t>Broj: 2103-76-24-01/R-1184/2</t>
  </si>
  <si>
    <t>Izvršenje
2024.</t>
  </si>
  <si>
    <t>Plan 2025.</t>
  </si>
  <si>
    <t>Izmjene i dopune Financijskog plana za 2025.</t>
  </si>
  <si>
    <t>Aktivnost: K000187-Energetska obnova - Ispostava Garešnica</t>
  </si>
  <si>
    <t>Aktivnost: K000188-Energetska obnova - Ispostava Grubišno Polje</t>
  </si>
  <si>
    <t>Aktivnost: K000189-Energetska obnova - Ispostava Daruvar</t>
  </si>
  <si>
    <t>Donacije od pravnih i fizičkih osoba izvan općeg proračuna</t>
  </si>
  <si>
    <t>Kapitalne donacije od ostalih subjekata izvan općeg Proračuna</t>
  </si>
  <si>
    <t>Rashodi lijekova i potrošnog materijala kod zdravstvenih ustanova</t>
  </si>
  <si>
    <t>Rashodi po osnovi utroška lijekova i potrošnog medicinskog materijala</t>
  </si>
  <si>
    <t xml:space="preserve">  45 Prihodi za posebne namjene -korisnici</t>
  </si>
  <si>
    <t>6 Donacije</t>
  </si>
  <si>
    <t>6632-Kapitalne donacije</t>
  </si>
  <si>
    <t>663-Donacije od pravnih i fizičkih osoba izvan proračuna</t>
  </si>
  <si>
    <t>6 DONACIJE</t>
  </si>
  <si>
    <t>3291-Naknade za rad predstavničkih i izvršnih tijela, povjerenstava i slično</t>
  </si>
  <si>
    <t xml:space="preserve">3251-Rashodi po osnovi utroška lijekova i potrošnog medicinskog materijala </t>
  </si>
  <si>
    <t>Aktivnost: K000205 - Energetska obnova - Ispostava Čazma</t>
  </si>
  <si>
    <t>Aktivnost: K000204 - Dječji dispanzer Bjelovar</t>
  </si>
  <si>
    <t>U Bjelovaru, 20.06.2025.</t>
  </si>
  <si>
    <t>univ.spec.admin.sanit.                                                                            v.d. ravnatelja</t>
  </si>
  <si>
    <t>RAZLIKA PRIMITAKA I IZDATAKA (NETO FINANCIRANJE)</t>
  </si>
  <si>
    <t>VIŠAK / MANJAK + NETO FINANCIRANJE</t>
  </si>
  <si>
    <t>C) PRENESENI VIŠAK ILI PRENESENI MANJAK</t>
  </si>
  <si>
    <t>VIŠAK / MANJAK + NETO FINANCIRANJE + PRIJENOS VIŠKA / MANJKA IZ PRETHODNE GODINE - PRIJENOS VIŠKA / MANJKA U SLJEDEĆE RAZDOBLJE</t>
  </si>
  <si>
    <t>C) VIŠEGODIŠNJI PLAN URAVNOTEŽENJA</t>
  </si>
  <si>
    <t>PRENESENI VIŠAK / MANJAK IZ PRETHODNE GODINE</t>
  </si>
  <si>
    <t>VIŠAK / MANJAK IZ PRETHODNE GODINE KOJI ĆE SE RASPOREDITI / POKRITI</t>
  </si>
  <si>
    <t>VIŠAK / MANJAK TEKUĆE GODINE</t>
  </si>
  <si>
    <t>PRIJENOS  VIŠKA / MANJKA U SLJEDEĆE RAZDOBLJE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</si>
</sst>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#####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4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5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11" fillId="2" borderId="3" xfId="0" applyFont="1" applyFill="1" applyBorder="1" applyAlignment="1">
      <alignment horizontal="left" vertical="center" textRotation="90" wrapText="1"/>
    </xf>
    <xf numFmtId="4" fontId="6" fillId="2" borderId="3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11" fillId="2" borderId="3" xfId="0" quotePrefix="1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wrapText="1"/>
    </xf>
    <xf numFmtId="49" fontId="11" fillId="2" borderId="3" xfId="0" applyNumberFormat="1" applyFont="1" applyFill="1" applyBorder="1" applyAlignment="1">
      <alignment horizontal="left" vertical="center" wrapText="1"/>
    </xf>
    <xf numFmtId="0" fontId="15" fillId="2" borderId="3" xfId="0" quotePrefix="1" applyFont="1" applyFill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horizontal="right"/>
    </xf>
    <xf numFmtId="0" fontId="15" fillId="0" borderId="3" xfId="0" quotePrefix="1" applyFont="1" applyBorder="1" applyAlignment="1">
      <alignment horizontal="left" vertical="center" wrapText="1" indent="1"/>
    </xf>
    <xf numFmtId="0" fontId="10" fillId="0" borderId="3" xfId="0" quotePrefix="1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horizontal="right" wrapText="1"/>
    </xf>
    <xf numFmtId="0" fontId="15" fillId="2" borderId="3" xfId="0" applyFont="1" applyFill="1" applyBorder="1" applyAlignment="1">
      <alignment horizontal="left" vertical="center" indent="1"/>
    </xf>
    <xf numFmtId="0" fontId="15" fillId="2" borderId="3" xfId="0" applyFont="1" applyFill="1" applyBorder="1" applyAlignment="1">
      <alignment horizontal="left" vertical="center" wrapText="1" indent="1"/>
    </xf>
    <xf numFmtId="0" fontId="15" fillId="0" borderId="3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indent="1"/>
    </xf>
    <xf numFmtId="0" fontId="0" fillId="0" borderId="0" xfId="0" applyAlignment="1">
      <alignment horizontal="left"/>
    </xf>
    <xf numFmtId="0" fontId="5" fillId="0" borderId="0" xfId="0" applyFont="1" applyAlignment="1">
      <alignment vertical="center" wrapText="1"/>
    </xf>
    <xf numFmtId="0" fontId="15" fillId="2" borderId="3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horizontal="left" vertical="center" wrapText="1"/>
    </xf>
    <xf numFmtId="4" fontId="6" fillId="4" borderId="3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 wrapText="1"/>
    </xf>
    <xf numFmtId="4" fontId="0" fillId="0" borderId="0" xfId="0" applyNumberFormat="1"/>
    <xf numFmtId="4" fontId="2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18" fillId="0" borderId="3" xfId="0" applyNumberFormat="1" applyFont="1" applyBorder="1"/>
    <xf numFmtId="0" fontId="18" fillId="0" borderId="3" xfId="0" applyFont="1" applyBorder="1"/>
    <xf numFmtId="4" fontId="18" fillId="0" borderId="0" xfId="0" applyNumberFormat="1" applyFont="1"/>
    <xf numFmtId="2" fontId="18" fillId="0" borderId="3" xfId="0" applyNumberFormat="1" applyFont="1" applyBorder="1"/>
    <xf numFmtId="0" fontId="15" fillId="2" borderId="3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wrapText="1"/>
    </xf>
    <xf numFmtId="0" fontId="21" fillId="0" borderId="3" xfId="0" applyFont="1" applyBorder="1" applyAlignment="1">
      <alignment wrapText="1"/>
    </xf>
    <xf numFmtId="4" fontId="19" fillId="0" borderId="3" xfId="0" applyNumberFormat="1" applyFont="1" applyBorder="1"/>
    <xf numFmtId="0" fontId="21" fillId="2" borderId="3" xfId="0" applyFont="1" applyFill="1" applyBorder="1" applyAlignment="1">
      <alignment horizontal="left" vertical="center" indent="1"/>
    </xf>
    <xf numFmtId="0" fontId="21" fillId="2" borderId="3" xfId="0" applyFont="1" applyFill="1" applyBorder="1" applyAlignment="1">
      <alignment horizontal="left" vertical="center" wrapText="1" inden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4" fontId="6" fillId="0" borderId="3" xfId="0" applyNumberFormat="1" applyFont="1" applyBorder="1" applyAlignment="1">
      <alignment horizontal="right" vertical="center"/>
    </xf>
    <xf numFmtId="3" fontId="6" fillId="3" borderId="3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right"/>
    </xf>
    <xf numFmtId="0" fontId="1" fillId="0" borderId="3" xfId="0" applyFont="1" applyBorder="1" applyAlignment="1">
      <alignment wrapText="1"/>
    </xf>
    <xf numFmtId="3" fontId="13" fillId="0" borderId="3" xfId="0" quotePrefix="1" applyNumberFormat="1" applyFont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top" wrapText="1" indent="1"/>
    </xf>
    <xf numFmtId="0" fontId="10" fillId="2" borderId="3" xfId="0" applyFont="1" applyFill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right"/>
    </xf>
    <xf numFmtId="4" fontId="11" fillId="0" borderId="3" xfId="0" applyNumberFormat="1" applyFont="1" applyBorder="1" applyAlignment="1">
      <alignment horizontal="right"/>
    </xf>
    <xf numFmtId="4" fontId="11" fillId="3" borderId="3" xfId="0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center" vertical="center" wrapText="1"/>
    </xf>
    <xf numFmtId="4" fontId="9" fillId="0" borderId="0" xfId="0" applyNumberFormat="1" applyFont="1"/>
    <xf numFmtId="0" fontId="11" fillId="0" borderId="3" xfId="0" quotePrefix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3" fontId="25" fillId="0" borderId="3" xfId="0" quotePrefix="1" applyNumberFormat="1" applyFont="1" applyBorder="1" applyAlignment="1">
      <alignment horizontal="center" vertical="center" wrapText="1"/>
    </xf>
    <xf numFmtId="3" fontId="25" fillId="2" borderId="3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23" fillId="0" borderId="5" xfId="0" applyFont="1" applyBorder="1" applyAlignment="1">
      <alignment horizontal="left" wrapText="1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 wrapText="1"/>
    </xf>
    <xf numFmtId="0" fontId="25" fillId="0" borderId="3" xfId="0" quotePrefix="1" applyFont="1" applyBorder="1" applyAlignment="1">
      <alignment horizontal="center" wrapText="1"/>
    </xf>
    <xf numFmtId="0" fontId="25" fillId="0" borderId="1" xfId="0" quotePrefix="1" applyFont="1" applyBorder="1" applyAlignment="1">
      <alignment horizont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3" fillId="0" borderId="3" xfId="0" quotePrefix="1" applyFont="1" applyBorder="1" applyAlignment="1">
      <alignment horizontal="center" wrapText="1"/>
    </xf>
    <xf numFmtId="0" fontId="13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7" fillId="0" borderId="5" xfId="0" applyFont="1" applyBorder="1" applyAlignment="1">
      <alignment horizontal="left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quotePrefix="1" applyFont="1" applyAlignment="1">
      <alignment horizontal="left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3" xfId="0" applyFont="1" applyFill="1" applyBorder="1" applyAlignment="1">
      <alignment wrapText="1"/>
    </xf>
    <xf numFmtId="0" fontId="20" fillId="0" borderId="3" xfId="0" applyFont="1" applyFill="1" applyBorder="1" applyAlignment="1">
      <alignment wrapText="1"/>
    </xf>
    <xf numFmtId="0" fontId="15" fillId="0" borderId="3" xfId="0" applyFont="1" applyFill="1" applyBorder="1" applyAlignment="1">
      <alignment horizontal="left" vertical="center" wrapText="1" indent="1"/>
    </xf>
    <xf numFmtId="0" fontId="11" fillId="0" borderId="3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5"/>
  <sheetViews>
    <sheetView topLeftCell="A8" zoomScaleNormal="100" workbookViewId="0">
      <selection activeCell="B3" sqref="B3:I3"/>
    </sheetView>
  </sheetViews>
  <sheetFormatPr defaultRowHeight="15" x14ac:dyDescent="0.25"/>
  <cols>
    <col min="6" max="8" width="25.28515625" customWidth="1"/>
    <col min="9" max="10" width="26.5703125" bestFit="1" customWidth="1"/>
  </cols>
  <sheetData>
    <row r="1" spans="2:10" ht="15.75" x14ac:dyDescent="0.25">
      <c r="B1" s="115" t="s">
        <v>49</v>
      </c>
      <c r="C1" s="115"/>
      <c r="D1" s="115"/>
      <c r="E1" s="115"/>
      <c r="F1" s="115"/>
      <c r="G1" s="115"/>
      <c r="H1" s="115"/>
      <c r="I1" s="115"/>
    </row>
    <row r="2" spans="2:10" ht="18" x14ac:dyDescent="0.25">
      <c r="B2" s="116" t="s">
        <v>50</v>
      </c>
      <c r="C2" s="116"/>
      <c r="D2" s="116"/>
      <c r="E2" s="116"/>
      <c r="F2" s="116"/>
      <c r="G2" s="116"/>
      <c r="H2" s="116"/>
      <c r="I2" s="116"/>
    </row>
    <row r="3" spans="2:10" ht="18" x14ac:dyDescent="0.25">
      <c r="B3" s="116" t="s">
        <v>257</v>
      </c>
      <c r="C3" s="116"/>
      <c r="D3" s="116"/>
      <c r="E3" s="116"/>
      <c r="F3" s="116"/>
      <c r="G3" s="116"/>
      <c r="H3" s="116"/>
      <c r="I3" s="116"/>
    </row>
    <row r="4" spans="2:10" ht="18" x14ac:dyDescent="0.25">
      <c r="B4" s="2"/>
      <c r="C4" s="2"/>
      <c r="D4" s="2"/>
      <c r="E4" s="2"/>
      <c r="F4" s="2"/>
      <c r="G4" s="2"/>
      <c r="H4" s="2"/>
      <c r="I4" s="2"/>
      <c r="J4" s="2"/>
    </row>
    <row r="5" spans="2:10" ht="42" customHeight="1" x14ac:dyDescent="0.25">
      <c r="B5" s="127" t="s">
        <v>256</v>
      </c>
      <c r="C5" s="127"/>
      <c r="D5" s="127"/>
      <c r="E5" s="127"/>
      <c r="F5" s="127"/>
      <c r="G5" s="127"/>
      <c r="H5" s="127"/>
      <c r="I5" s="127"/>
      <c r="J5" s="127"/>
    </row>
    <row r="6" spans="2:10" ht="18" customHeight="1" x14ac:dyDescent="0.25">
      <c r="B6" s="2"/>
      <c r="C6" s="2"/>
      <c r="D6" s="2"/>
      <c r="E6" s="2"/>
      <c r="F6" s="2"/>
      <c r="G6" s="2"/>
      <c r="H6" s="2"/>
      <c r="I6" s="2"/>
      <c r="J6" s="2"/>
    </row>
    <row r="7" spans="2:10" ht="15.75" customHeight="1" x14ac:dyDescent="0.25">
      <c r="B7" s="127" t="s">
        <v>12</v>
      </c>
      <c r="C7" s="127"/>
      <c r="D7" s="127"/>
      <c r="E7" s="127"/>
      <c r="F7" s="127"/>
      <c r="G7" s="127"/>
      <c r="H7" s="127"/>
      <c r="I7" s="127"/>
      <c r="J7" s="127"/>
    </row>
    <row r="8" spans="2:10" ht="36" customHeight="1" x14ac:dyDescent="0.25">
      <c r="B8" s="117"/>
      <c r="C8" s="117"/>
      <c r="D8" s="117"/>
      <c r="E8" s="2"/>
      <c r="F8" s="2"/>
      <c r="G8" s="2"/>
      <c r="H8" s="2"/>
      <c r="I8" s="3"/>
      <c r="J8" s="2"/>
    </row>
    <row r="9" spans="2:10" ht="18" customHeight="1" x14ac:dyDescent="0.25">
      <c r="B9" s="127" t="s">
        <v>246</v>
      </c>
      <c r="C9" s="127"/>
      <c r="D9" s="127"/>
      <c r="E9" s="127"/>
      <c r="F9" s="127"/>
      <c r="G9" s="127"/>
      <c r="H9" s="127"/>
      <c r="I9" s="127"/>
      <c r="J9" s="127"/>
    </row>
    <row r="10" spans="2:10" ht="18" customHeight="1" x14ac:dyDescent="0.25">
      <c r="B10" s="32"/>
      <c r="C10" s="34"/>
      <c r="D10" s="34"/>
      <c r="E10" s="34"/>
      <c r="F10" s="34"/>
      <c r="G10" s="34"/>
      <c r="H10" s="34"/>
      <c r="I10" s="34"/>
      <c r="J10" s="34"/>
    </row>
    <row r="11" spans="2:10" x14ac:dyDescent="0.25">
      <c r="B11" s="124"/>
      <c r="C11" s="124"/>
      <c r="D11" s="124"/>
      <c r="E11" s="124"/>
      <c r="F11" s="124"/>
      <c r="G11" s="4"/>
      <c r="H11" s="4"/>
      <c r="I11" s="4"/>
      <c r="J11" s="4"/>
    </row>
    <row r="12" spans="2:10" ht="25.5" customHeight="1" x14ac:dyDescent="0.25">
      <c r="B12" s="125" t="s">
        <v>247</v>
      </c>
      <c r="C12" s="126"/>
      <c r="D12" s="126"/>
      <c r="E12" s="126"/>
      <c r="F12" s="126"/>
      <c r="G12" s="21" t="s">
        <v>258</v>
      </c>
      <c r="H12" s="1" t="s">
        <v>259</v>
      </c>
      <c r="I12" s="1" t="s">
        <v>255</v>
      </c>
      <c r="J12" s="21" t="s">
        <v>260</v>
      </c>
    </row>
    <row r="13" spans="2:10" s="24" customFormat="1" ht="11.25" x14ac:dyDescent="0.2">
      <c r="B13" s="120">
        <v>1</v>
      </c>
      <c r="C13" s="120"/>
      <c r="D13" s="120"/>
      <c r="E13" s="120"/>
      <c r="F13" s="121"/>
      <c r="G13" s="23">
        <v>2</v>
      </c>
      <c r="H13" s="22">
        <v>3</v>
      </c>
      <c r="I13" s="22">
        <v>4</v>
      </c>
      <c r="J13" s="22">
        <v>5</v>
      </c>
    </row>
    <row r="14" spans="2:10" x14ac:dyDescent="0.25">
      <c r="B14" s="122" t="s">
        <v>0</v>
      </c>
      <c r="C14" s="107"/>
      <c r="D14" s="107"/>
      <c r="E14" s="107"/>
      <c r="F14" s="123"/>
      <c r="G14" s="38">
        <f>G15+G16</f>
        <v>11158017.59</v>
      </c>
      <c r="H14" s="38">
        <f>H15+H16</f>
        <v>16373295</v>
      </c>
      <c r="I14" s="38">
        <f>J14-H14</f>
        <v>329702</v>
      </c>
      <c r="J14" s="38">
        <f>J15+J16</f>
        <v>16702997</v>
      </c>
    </row>
    <row r="15" spans="2:10" x14ac:dyDescent="0.25">
      <c r="B15" s="103" t="s">
        <v>40</v>
      </c>
      <c r="C15" s="114"/>
      <c r="D15" s="114"/>
      <c r="E15" s="114"/>
      <c r="F15" s="119"/>
      <c r="G15" s="39">
        <v>11148930.07</v>
      </c>
      <c r="H15" s="39">
        <v>16364795</v>
      </c>
      <c r="I15" s="39">
        <f t="shared" ref="I15:I20" si="0">J15-H15</f>
        <v>329702</v>
      </c>
      <c r="J15" s="39">
        <v>16694497</v>
      </c>
    </row>
    <row r="16" spans="2:10" x14ac:dyDescent="0.25">
      <c r="B16" s="118" t="s">
        <v>45</v>
      </c>
      <c r="C16" s="119"/>
      <c r="D16" s="119"/>
      <c r="E16" s="119"/>
      <c r="F16" s="119"/>
      <c r="G16" s="39">
        <v>9087.52</v>
      </c>
      <c r="H16" s="42">
        <v>8500</v>
      </c>
      <c r="I16" s="39">
        <f t="shared" si="0"/>
        <v>0</v>
      </c>
      <c r="J16" s="42">
        <v>8500</v>
      </c>
    </row>
    <row r="17" spans="1:38" x14ac:dyDescent="0.25">
      <c r="B17" s="17" t="s">
        <v>1</v>
      </c>
      <c r="C17" s="33"/>
      <c r="D17" s="33"/>
      <c r="E17" s="33"/>
      <c r="F17" s="33"/>
      <c r="G17" s="38">
        <f>G18+G19</f>
        <v>12534251.359999999</v>
      </c>
      <c r="H17" s="38">
        <f>H18+H19</f>
        <v>15503615</v>
      </c>
      <c r="I17" s="38">
        <f t="shared" si="0"/>
        <v>329702</v>
      </c>
      <c r="J17" s="38">
        <f>J18+J19</f>
        <v>15833317</v>
      </c>
    </row>
    <row r="18" spans="1:38" x14ac:dyDescent="0.25">
      <c r="B18" s="113" t="s">
        <v>41</v>
      </c>
      <c r="C18" s="114"/>
      <c r="D18" s="114"/>
      <c r="E18" s="114"/>
      <c r="F18" s="114"/>
      <c r="G18" s="39">
        <v>11950268.129999999</v>
      </c>
      <c r="H18" s="39">
        <v>13120305.5</v>
      </c>
      <c r="I18" s="39">
        <f t="shared" si="0"/>
        <v>175486.37999999896</v>
      </c>
      <c r="J18" s="39">
        <v>13295791.879999999</v>
      </c>
    </row>
    <row r="19" spans="1:38" x14ac:dyDescent="0.25">
      <c r="B19" s="118" t="s">
        <v>42</v>
      </c>
      <c r="C19" s="119"/>
      <c r="D19" s="119"/>
      <c r="E19" s="119"/>
      <c r="F19" s="119"/>
      <c r="G19" s="39">
        <v>583983.23</v>
      </c>
      <c r="H19" s="39">
        <v>2383309.5</v>
      </c>
      <c r="I19" s="39">
        <f t="shared" si="0"/>
        <v>154215.62000000011</v>
      </c>
      <c r="J19" s="39">
        <v>2537525.12</v>
      </c>
    </row>
    <row r="20" spans="1:38" x14ac:dyDescent="0.25">
      <c r="B20" s="106" t="s">
        <v>46</v>
      </c>
      <c r="C20" s="107"/>
      <c r="D20" s="107"/>
      <c r="E20" s="107"/>
      <c r="F20" s="107"/>
      <c r="G20" s="38">
        <f>G14-G17</f>
        <v>-1376233.7699999996</v>
      </c>
      <c r="H20" s="38">
        <f>H14-H17</f>
        <v>869680</v>
      </c>
      <c r="I20" s="38">
        <f t="shared" si="0"/>
        <v>0</v>
      </c>
      <c r="J20" s="38">
        <f t="shared" ref="J20" si="1">J14-J17</f>
        <v>869680</v>
      </c>
    </row>
    <row r="21" spans="1:38" ht="18" x14ac:dyDescent="0.25">
      <c r="B21" s="2"/>
      <c r="C21" s="16"/>
      <c r="D21" s="16"/>
      <c r="E21" s="16"/>
      <c r="F21" s="16"/>
      <c r="G21" s="69"/>
      <c r="H21" s="69"/>
      <c r="I21" s="70"/>
      <c r="J21" s="70"/>
    </row>
    <row r="22" spans="1:38" ht="18" customHeight="1" x14ac:dyDescent="0.25">
      <c r="B22" s="124" t="s">
        <v>51</v>
      </c>
      <c r="C22" s="124"/>
      <c r="D22" s="124"/>
      <c r="E22" s="124"/>
      <c r="F22" s="124"/>
      <c r="G22" s="69"/>
      <c r="H22" s="69"/>
      <c r="I22" s="70"/>
      <c r="J22" s="70"/>
    </row>
    <row r="23" spans="1:38" ht="25.5" customHeight="1" x14ac:dyDescent="0.25">
      <c r="B23" s="125" t="s">
        <v>247</v>
      </c>
      <c r="C23" s="126"/>
      <c r="D23" s="126"/>
      <c r="E23" s="126"/>
      <c r="F23" s="126"/>
      <c r="G23" s="21" t="s">
        <v>258</v>
      </c>
      <c r="H23" s="1" t="s">
        <v>259</v>
      </c>
      <c r="I23" s="1" t="s">
        <v>255</v>
      </c>
      <c r="J23" s="21" t="s">
        <v>260</v>
      </c>
    </row>
    <row r="24" spans="1:38" s="24" customFormat="1" x14ac:dyDescent="0.25">
      <c r="B24" s="120">
        <v>1</v>
      </c>
      <c r="C24" s="120"/>
      <c r="D24" s="120"/>
      <c r="E24" s="120"/>
      <c r="F24" s="121"/>
      <c r="G24" s="87">
        <v>2</v>
      </c>
      <c r="H24" s="88">
        <v>3</v>
      </c>
      <c r="I24" s="88">
        <v>4</v>
      </c>
      <c r="J24" s="88">
        <v>5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</row>
    <row r="25" spans="1:38" ht="15.75" customHeight="1" x14ac:dyDescent="0.25">
      <c r="A25" s="24"/>
      <c r="B25" s="103" t="s">
        <v>43</v>
      </c>
      <c r="C25" s="104"/>
      <c r="D25" s="104"/>
      <c r="E25" s="104"/>
      <c r="F25" s="105"/>
      <c r="G25" s="39">
        <v>0</v>
      </c>
      <c r="H25" s="39">
        <v>0</v>
      </c>
      <c r="I25" s="39">
        <v>0</v>
      </c>
      <c r="J25" s="39">
        <v>0</v>
      </c>
    </row>
    <row r="26" spans="1:38" ht="15" customHeight="1" x14ac:dyDescent="0.25">
      <c r="A26" s="24"/>
      <c r="B26" s="103" t="s">
        <v>44</v>
      </c>
      <c r="C26" s="114"/>
      <c r="D26" s="114"/>
      <c r="E26" s="114"/>
      <c r="F26" s="114"/>
      <c r="G26" s="92">
        <v>0</v>
      </c>
      <c r="H26" s="92">
        <v>0</v>
      </c>
      <c r="I26" s="92">
        <v>0</v>
      </c>
      <c r="J26" s="92">
        <v>0</v>
      </c>
    </row>
    <row r="27" spans="1:38" s="35" customFormat="1" ht="15" customHeight="1" x14ac:dyDescent="0.25">
      <c r="A27" s="24"/>
      <c r="B27" s="122" t="s">
        <v>279</v>
      </c>
      <c r="C27" s="129"/>
      <c r="D27" s="129"/>
      <c r="E27" s="129"/>
      <c r="F27" s="130"/>
      <c r="G27" s="93">
        <f>G25-G26</f>
        <v>0</v>
      </c>
      <c r="H27" s="93">
        <v>0</v>
      </c>
      <c r="I27" s="93">
        <v>0</v>
      </c>
      <c r="J27" s="93">
        <v>0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</row>
    <row r="28" spans="1:38" s="35" customFormat="1" ht="15" customHeight="1" x14ac:dyDescent="0.25">
      <c r="A28" s="24"/>
      <c r="B28" s="122" t="s">
        <v>280</v>
      </c>
      <c r="C28" s="129"/>
      <c r="D28" s="129"/>
      <c r="E28" s="129"/>
      <c r="F28" s="130"/>
      <c r="G28" s="93">
        <f>G20-G27</f>
        <v>-1376233.7699999996</v>
      </c>
      <c r="H28" s="93">
        <f t="shared" ref="H28:J28" si="2">H20-H27</f>
        <v>869680</v>
      </c>
      <c r="I28" s="93">
        <f t="shared" si="2"/>
        <v>0</v>
      </c>
      <c r="J28" s="93">
        <f t="shared" si="2"/>
        <v>869680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</row>
    <row r="29" spans="1:38" ht="15" customHeight="1" x14ac:dyDescent="0.25">
      <c r="A29" s="24"/>
      <c r="B29" s="128"/>
      <c r="C29" s="128"/>
      <c r="D29" s="128"/>
      <c r="E29" s="128"/>
      <c r="F29" s="128"/>
      <c r="G29" s="128"/>
      <c r="H29" s="128"/>
      <c r="I29" s="128"/>
      <c r="J29" s="128"/>
    </row>
    <row r="30" spans="1:38" ht="15.75" x14ac:dyDescent="0.25">
      <c r="B30" s="14"/>
      <c r="C30" s="15"/>
      <c r="D30" s="15"/>
      <c r="E30" s="15"/>
      <c r="F30" s="15"/>
      <c r="G30" s="94"/>
      <c r="H30" s="94"/>
      <c r="I30" s="94"/>
      <c r="J30" s="95"/>
    </row>
    <row r="31" spans="1:38" ht="18" x14ac:dyDescent="0.25">
      <c r="B31" s="108" t="s">
        <v>281</v>
      </c>
      <c r="C31" s="108"/>
      <c r="D31" s="108"/>
      <c r="E31" s="108"/>
      <c r="F31" s="108"/>
      <c r="G31" s="96"/>
      <c r="H31" s="96"/>
      <c r="I31" s="97"/>
      <c r="J31" s="97"/>
    </row>
    <row r="32" spans="1:38" ht="25.5" x14ac:dyDescent="0.25">
      <c r="B32" s="109" t="s">
        <v>247</v>
      </c>
      <c r="C32" s="110"/>
      <c r="D32" s="110"/>
      <c r="E32" s="110"/>
      <c r="F32" s="110"/>
      <c r="G32" s="98" t="s">
        <v>258</v>
      </c>
      <c r="H32" s="99" t="s">
        <v>259</v>
      </c>
      <c r="I32" s="99" t="s">
        <v>255</v>
      </c>
      <c r="J32" s="98" t="s">
        <v>260</v>
      </c>
    </row>
    <row r="33" spans="2:10" x14ac:dyDescent="0.25">
      <c r="B33" s="111">
        <v>1</v>
      </c>
      <c r="C33" s="111"/>
      <c r="D33" s="111"/>
      <c r="E33" s="111"/>
      <c r="F33" s="112"/>
      <c r="G33" s="100">
        <v>2</v>
      </c>
      <c r="H33" s="101">
        <v>3</v>
      </c>
      <c r="I33" s="101">
        <v>4</v>
      </c>
      <c r="J33" s="101">
        <v>5</v>
      </c>
    </row>
    <row r="34" spans="2:10" ht="15" customHeight="1" x14ac:dyDescent="0.25">
      <c r="B34" s="103" t="s">
        <v>47</v>
      </c>
      <c r="C34" s="104"/>
      <c r="D34" s="104"/>
      <c r="E34" s="104"/>
      <c r="F34" s="105"/>
      <c r="G34" s="92">
        <v>-2609040.94</v>
      </c>
      <c r="H34" s="92">
        <v>-3985274.7099999995</v>
      </c>
      <c r="I34" s="92">
        <v>0</v>
      </c>
      <c r="J34" s="92">
        <v>-3985274.7099999995</v>
      </c>
    </row>
    <row r="35" spans="2:10" ht="36.75" customHeight="1" x14ac:dyDescent="0.25">
      <c r="B35" s="106" t="s">
        <v>48</v>
      </c>
      <c r="C35" s="107"/>
      <c r="D35" s="107"/>
      <c r="E35" s="107"/>
      <c r="F35" s="107"/>
      <c r="G35" s="93">
        <f>G34+G20</f>
        <v>-3985274.7099999995</v>
      </c>
      <c r="H35" s="93">
        <f>H34+H28</f>
        <v>-3115594.7099999995</v>
      </c>
      <c r="I35" s="93">
        <f>I34+I28</f>
        <v>0</v>
      </c>
      <c r="J35" s="93">
        <v>-3115594.7099999995</v>
      </c>
    </row>
    <row r="36" spans="2:10" ht="42.75" customHeight="1" x14ac:dyDescent="0.25">
      <c r="B36" s="122" t="s">
        <v>282</v>
      </c>
      <c r="C36" s="129"/>
      <c r="D36" s="129"/>
      <c r="E36" s="129"/>
      <c r="F36" s="130"/>
      <c r="G36" s="93">
        <f>G28+G34-G35</f>
        <v>0</v>
      </c>
      <c r="H36" s="93">
        <f>H28+H34-H35</f>
        <v>0</v>
      </c>
      <c r="I36" s="93">
        <f>I28+I34-I35</f>
        <v>0</v>
      </c>
      <c r="J36" s="93">
        <f>J28+J34-J35</f>
        <v>0</v>
      </c>
    </row>
    <row r="37" spans="2:10" ht="15" customHeight="1" x14ac:dyDescent="0.25">
      <c r="B37" s="102"/>
      <c r="C37" s="102"/>
      <c r="D37" s="102"/>
      <c r="E37" s="102"/>
      <c r="F37" s="102"/>
      <c r="G37" s="102"/>
      <c r="H37" s="102"/>
      <c r="I37" s="102"/>
      <c r="J37" s="102"/>
    </row>
    <row r="38" spans="2:10" x14ac:dyDescent="0.25">
      <c r="B38" s="102"/>
      <c r="C38" s="102"/>
      <c r="D38" s="102"/>
      <c r="E38" s="102"/>
      <c r="F38" s="102"/>
      <c r="G38" s="102"/>
      <c r="H38" s="102"/>
      <c r="I38" s="102"/>
      <c r="J38" s="102"/>
    </row>
    <row r="39" spans="2:10" ht="18" x14ac:dyDescent="0.25">
      <c r="B39" s="108" t="s">
        <v>283</v>
      </c>
      <c r="C39" s="108"/>
      <c r="D39" s="108"/>
      <c r="E39" s="108"/>
      <c r="F39" s="108"/>
      <c r="G39" s="96"/>
      <c r="H39" s="96"/>
      <c r="I39" s="97"/>
      <c r="J39" s="97"/>
    </row>
    <row r="40" spans="2:10" ht="25.5" x14ac:dyDescent="0.25">
      <c r="B40" s="109" t="s">
        <v>247</v>
      </c>
      <c r="C40" s="110"/>
      <c r="D40" s="110"/>
      <c r="E40" s="110"/>
      <c r="F40" s="110"/>
      <c r="G40" s="98" t="s">
        <v>258</v>
      </c>
      <c r="H40" s="99" t="s">
        <v>259</v>
      </c>
      <c r="I40" s="99" t="s">
        <v>255</v>
      </c>
      <c r="J40" s="98" t="s">
        <v>260</v>
      </c>
    </row>
    <row r="41" spans="2:10" x14ac:dyDescent="0.25">
      <c r="B41" s="111">
        <v>1</v>
      </c>
      <c r="C41" s="111"/>
      <c r="D41" s="111"/>
      <c r="E41" s="111"/>
      <c r="F41" s="112"/>
      <c r="G41" s="100">
        <v>2</v>
      </c>
      <c r="H41" s="101">
        <v>3</v>
      </c>
      <c r="I41" s="101">
        <v>4</v>
      </c>
      <c r="J41" s="101">
        <v>5</v>
      </c>
    </row>
    <row r="42" spans="2:10" x14ac:dyDescent="0.25">
      <c r="B42" s="103" t="s">
        <v>284</v>
      </c>
      <c r="C42" s="104"/>
      <c r="D42" s="104"/>
      <c r="E42" s="104"/>
      <c r="F42" s="105"/>
      <c r="G42" s="92">
        <v>-2609040.94</v>
      </c>
      <c r="H42" s="92">
        <v>-3985274.7099999995</v>
      </c>
      <c r="I42" s="92">
        <v>0</v>
      </c>
      <c r="J42" s="92">
        <v>-3985274.7099999995</v>
      </c>
    </row>
    <row r="43" spans="2:10" ht="27.75" customHeight="1" x14ac:dyDescent="0.25">
      <c r="B43" s="113" t="s">
        <v>285</v>
      </c>
      <c r="C43" s="114"/>
      <c r="D43" s="114"/>
      <c r="E43" s="114"/>
      <c r="F43" s="114"/>
      <c r="G43" s="92">
        <v>0</v>
      </c>
      <c r="H43" s="92">
        <v>869680</v>
      </c>
      <c r="I43" s="92">
        <v>0</v>
      </c>
      <c r="J43" s="92">
        <v>869680</v>
      </c>
    </row>
    <row r="44" spans="2:10" x14ac:dyDescent="0.25">
      <c r="B44" s="103" t="s">
        <v>286</v>
      </c>
      <c r="C44" s="104"/>
      <c r="D44" s="104"/>
      <c r="E44" s="104"/>
      <c r="F44" s="105"/>
      <c r="G44" s="92">
        <v>-1376233.7699999996</v>
      </c>
      <c r="H44" s="92">
        <v>0</v>
      </c>
      <c r="I44" s="92">
        <v>0</v>
      </c>
      <c r="J44" s="92">
        <v>0</v>
      </c>
    </row>
    <row r="45" spans="2:10" x14ac:dyDescent="0.25">
      <c r="B45" s="106" t="s">
        <v>287</v>
      </c>
      <c r="C45" s="107"/>
      <c r="D45" s="107"/>
      <c r="E45" s="107"/>
      <c r="F45" s="107"/>
      <c r="G45" s="93">
        <f>G42+G44+G43</f>
        <v>-3985274.7099999995</v>
      </c>
      <c r="H45" s="93">
        <f>H42+H43+H44</f>
        <v>-3115594.7099999995</v>
      </c>
      <c r="I45" s="93">
        <f t="shared" ref="I45" si="3">I42+I43+I44</f>
        <v>0</v>
      </c>
      <c r="J45" s="93">
        <f>J42+J43+J44</f>
        <v>-3115594.7099999995</v>
      </c>
    </row>
  </sheetData>
  <mergeCells count="37">
    <mergeCell ref="B29:J29"/>
    <mergeCell ref="B36:F36"/>
    <mergeCell ref="B18:F18"/>
    <mergeCell ref="B19:F19"/>
    <mergeCell ref="B31:F31"/>
    <mergeCell ref="B32:F32"/>
    <mergeCell ref="B33:F33"/>
    <mergeCell ref="B34:F34"/>
    <mergeCell ref="B35:F35"/>
    <mergeCell ref="B22:F22"/>
    <mergeCell ref="B28:F28"/>
    <mergeCell ref="B23:F23"/>
    <mergeCell ref="B24:F24"/>
    <mergeCell ref="B26:F26"/>
    <mergeCell ref="B27:F27"/>
    <mergeCell ref="B25:F25"/>
    <mergeCell ref="B1:I1"/>
    <mergeCell ref="B2:I2"/>
    <mergeCell ref="B3:I3"/>
    <mergeCell ref="B20:F20"/>
    <mergeCell ref="B8:D8"/>
    <mergeCell ref="B16:F16"/>
    <mergeCell ref="B13:F13"/>
    <mergeCell ref="B14:F14"/>
    <mergeCell ref="B15:F15"/>
    <mergeCell ref="B11:F11"/>
    <mergeCell ref="B12:F12"/>
    <mergeCell ref="B9:J9"/>
    <mergeCell ref="B7:J7"/>
    <mergeCell ref="B5:J5"/>
    <mergeCell ref="B44:F44"/>
    <mergeCell ref="B45:F45"/>
    <mergeCell ref="B39:F39"/>
    <mergeCell ref="B40:F40"/>
    <mergeCell ref="B41:F41"/>
    <mergeCell ref="B42:F42"/>
    <mergeCell ref="B43:F43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 scaleWithDoc="0" alignWithMargins="0">
    <oddFooter>&amp;C &amp;P od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136"/>
  <sheetViews>
    <sheetView topLeftCell="A74" zoomScaleNormal="100" workbookViewId="0">
      <selection activeCell="E61" sqref="E6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10" width="25.28515625" customWidth="1"/>
    <col min="11" max="11" width="11.7109375" bestFit="1" customWidth="1"/>
  </cols>
  <sheetData>
    <row r="1" spans="2:11" ht="15.75" x14ac:dyDescent="0.25">
      <c r="B1" s="115" t="s">
        <v>49</v>
      </c>
      <c r="C1" s="115"/>
      <c r="D1" s="115"/>
      <c r="E1" s="115"/>
      <c r="F1" s="115"/>
      <c r="G1" s="115"/>
      <c r="H1" s="115"/>
      <c r="I1" s="115"/>
    </row>
    <row r="2" spans="2:11" ht="18" x14ac:dyDescent="0.25">
      <c r="B2" s="116" t="s">
        <v>50</v>
      </c>
      <c r="C2" s="116"/>
      <c r="D2" s="116"/>
      <c r="E2" s="116"/>
      <c r="F2" s="116"/>
      <c r="G2" s="116"/>
      <c r="H2" s="116"/>
      <c r="I2" s="116"/>
    </row>
    <row r="3" spans="2:11" ht="18" x14ac:dyDescent="0.25">
      <c r="B3" s="116" t="s">
        <v>257</v>
      </c>
      <c r="C3" s="116"/>
      <c r="D3" s="116"/>
      <c r="E3" s="116"/>
      <c r="F3" s="116"/>
      <c r="G3" s="116"/>
      <c r="H3" s="116"/>
      <c r="I3" s="116"/>
    </row>
    <row r="4" spans="2:11" ht="18" x14ac:dyDescent="0.25">
      <c r="B4" s="2"/>
      <c r="C4" s="2"/>
      <c r="D4" s="2"/>
      <c r="E4" s="2"/>
      <c r="F4" s="2"/>
      <c r="G4" s="2"/>
      <c r="H4" s="2"/>
      <c r="I4" s="2"/>
      <c r="J4" s="2"/>
    </row>
    <row r="5" spans="2:11" ht="18" customHeight="1" x14ac:dyDescent="0.25">
      <c r="B5" s="127" t="s">
        <v>248</v>
      </c>
      <c r="C5" s="127"/>
      <c r="D5" s="127"/>
      <c r="E5" s="127"/>
      <c r="F5" s="127"/>
      <c r="G5" s="127"/>
      <c r="H5" s="127"/>
      <c r="I5" s="127"/>
      <c r="J5" s="127"/>
    </row>
    <row r="6" spans="2:11" ht="18" customHeight="1" x14ac:dyDescent="0.25">
      <c r="B6" s="2"/>
      <c r="C6" s="2"/>
      <c r="D6" s="2"/>
      <c r="E6" s="2"/>
      <c r="F6" s="2"/>
      <c r="G6" s="2"/>
      <c r="H6" s="2"/>
      <c r="I6" s="2"/>
      <c r="J6" s="2"/>
    </row>
    <row r="7" spans="2:11" ht="15.75" customHeight="1" x14ac:dyDescent="0.25">
      <c r="B7" s="127"/>
      <c r="C7" s="127"/>
      <c r="D7" s="127"/>
      <c r="E7" s="127"/>
      <c r="F7" s="127"/>
      <c r="G7" s="127"/>
      <c r="H7" s="127"/>
      <c r="I7" s="127"/>
    </row>
    <row r="8" spans="2:11" ht="18" x14ac:dyDescent="0.25">
      <c r="B8" s="2"/>
      <c r="C8" s="2"/>
      <c r="D8" s="2"/>
      <c r="E8" s="2"/>
      <c r="F8" s="2"/>
      <c r="G8" s="2"/>
      <c r="H8" s="2"/>
      <c r="I8" s="3"/>
      <c r="J8" s="2"/>
    </row>
    <row r="9" spans="2:11" ht="18" customHeight="1" x14ac:dyDescent="0.25">
      <c r="B9" s="127" t="s">
        <v>249</v>
      </c>
      <c r="C9" s="127"/>
      <c r="D9" s="127"/>
      <c r="E9" s="127"/>
      <c r="F9" s="127"/>
      <c r="G9" s="127"/>
      <c r="H9" s="127"/>
      <c r="I9" s="127"/>
      <c r="J9" s="127"/>
    </row>
    <row r="10" spans="2:11" ht="18" x14ac:dyDescent="0.25">
      <c r="B10" s="2"/>
      <c r="C10" s="2"/>
      <c r="D10" s="2"/>
      <c r="E10" s="2"/>
      <c r="F10" s="2"/>
      <c r="G10" s="2"/>
      <c r="H10" s="2"/>
      <c r="I10" s="3"/>
      <c r="J10" s="2"/>
    </row>
    <row r="11" spans="2:11" ht="15.75" customHeight="1" x14ac:dyDescent="0.25">
      <c r="B11" s="127"/>
      <c r="C11" s="127"/>
      <c r="D11" s="127"/>
      <c r="E11" s="127"/>
      <c r="F11" s="127"/>
      <c r="G11" s="127"/>
      <c r="H11" s="127"/>
      <c r="I11" s="127"/>
    </row>
    <row r="12" spans="2:11" ht="38.25" x14ac:dyDescent="0.25">
      <c r="B12" s="131" t="s">
        <v>7</v>
      </c>
      <c r="C12" s="132"/>
      <c r="D12" s="132"/>
      <c r="E12" s="132"/>
      <c r="F12" s="133"/>
      <c r="G12" s="36" t="s">
        <v>258</v>
      </c>
      <c r="H12" s="36" t="s">
        <v>259</v>
      </c>
      <c r="I12" s="36" t="s">
        <v>255</v>
      </c>
      <c r="J12" s="36" t="s">
        <v>260</v>
      </c>
    </row>
    <row r="13" spans="2:11" ht="16.5" customHeight="1" x14ac:dyDescent="0.25">
      <c r="B13" s="131">
        <v>1</v>
      </c>
      <c r="C13" s="132"/>
      <c r="D13" s="132"/>
      <c r="E13" s="132"/>
      <c r="F13" s="133"/>
      <c r="G13" s="36">
        <v>2</v>
      </c>
      <c r="H13" s="36">
        <v>3</v>
      </c>
      <c r="I13" s="36">
        <v>4</v>
      </c>
      <c r="J13" s="36">
        <v>5</v>
      </c>
    </row>
    <row r="14" spans="2:11" ht="74.25" x14ac:dyDescent="0.25">
      <c r="B14" s="40" t="s">
        <v>52</v>
      </c>
      <c r="C14" s="40" t="s">
        <v>53</v>
      </c>
      <c r="D14" s="40" t="s">
        <v>54</v>
      </c>
      <c r="E14" s="40" t="s">
        <v>55</v>
      </c>
      <c r="F14" s="7" t="s">
        <v>17</v>
      </c>
      <c r="G14" s="41">
        <f>G15+G45+G53</f>
        <v>11158017.59</v>
      </c>
      <c r="H14" s="41">
        <f t="shared" ref="H14" si="0">H15+H45</f>
        <v>16373295</v>
      </c>
      <c r="I14" s="41">
        <f>J14-H14</f>
        <v>329702</v>
      </c>
      <c r="J14" s="83">
        <f>J15+J45</f>
        <v>16702997</v>
      </c>
      <c r="K14" s="66"/>
    </row>
    <row r="15" spans="2:11" ht="15.75" customHeight="1" x14ac:dyDescent="0.25">
      <c r="B15" s="7">
        <v>6</v>
      </c>
      <c r="C15" s="7"/>
      <c r="D15" s="7"/>
      <c r="E15" s="7"/>
      <c r="F15" s="7" t="s">
        <v>2</v>
      </c>
      <c r="G15" s="42">
        <f>G16+G23+G26+G29+G35+G42</f>
        <v>11148930.07</v>
      </c>
      <c r="H15" s="42">
        <f t="shared" ref="H15" si="1">H16+H23+H26+H29+H35+H42</f>
        <v>16364795</v>
      </c>
      <c r="I15" s="41">
        <f t="shared" ref="I15:I56" si="2">J15-H15</f>
        <v>329702</v>
      </c>
      <c r="J15" s="39">
        <f t="shared" ref="J15" si="3">J16+J23+J26+J29+J35+J42</f>
        <v>16694497</v>
      </c>
    </row>
    <row r="16" spans="2:11" ht="25.5" x14ac:dyDescent="0.25">
      <c r="B16" s="7"/>
      <c r="C16" s="11">
        <v>63</v>
      </c>
      <c r="D16" s="11"/>
      <c r="E16" s="11"/>
      <c r="F16" s="11" t="s">
        <v>18</v>
      </c>
      <c r="G16" s="43">
        <f>G17+G19+G21</f>
        <v>65934.899999999994</v>
      </c>
      <c r="H16" s="43">
        <f t="shared" ref="H16" si="4">H17+H19+H21</f>
        <v>2049801</v>
      </c>
      <c r="I16" s="43">
        <f t="shared" si="2"/>
        <v>275038</v>
      </c>
      <c r="J16" s="48">
        <f>J17+J19+J21</f>
        <v>2324839</v>
      </c>
    </row>
    <row r="17" spans="2:10" x14ac:dyDescent="0.25">
      <c r="B17" s="7"/>
      <c r="C17" s="11"/>
      <c r="D17" s="11">
        <v>634</v>
      </c>
      <c r="E17" s="11"/>
      <c r="F17" s="11" t="s">
        <v>217</v>
      </c>
      <c r="G17" s="43">
        <f>G18</f>
        <v>65934.899999999994</v>
      </c>
      <c r="H17" s="43">
        <f t="shared" ref="H17:J17" si="5">H18</f>
        <v>50000</v>
      </c>
      <c r="I17" s="43">
        <f t="shared" si="2"/>
        <v>0</v>
      </c>
      <c r="J17" s="48">
        <f t="shared" si="5"/>
        <v>50000</v>
      </c>
    </row>
    <row r="18" spans="2:10" x14ac:dyDescent="0.25">
      <c r="B18" s="8"/>
      <c r="C18" s="8"/>
      <c r="D18" s="8"/>
      <c r="E18" s="8">
        <v>6341</v>
      </c>
      <c r="F18" s="8" t="s">
        <v>217</v>
      </c>
      <c r="G18" s="71">
        <v>65934.899999999994</v>
      </c>
      <c r="H18" s="48">
        <v>50000</v>
      </c>
      <c r="I18" s="43">
        <f t="shared" si="2"/>
        <v>0</v>
      </c>
      <c r="J18" s="48">
        <v>50000</v>
      </c>
    </row>
    <row r="19" spans="2:10" ht="25.5" x14ac:dyDescent="0.25">
      <c r="B19" s="8"/>
      <c r="C19" s="8"/>
      <c r="D19" s="8">
        <v>636</v>
      </c>
      <c r="E19" s="8"/>
      <c r="F19" s="26" t="s">
        <v>56</v>
      </c>
      <c r="G19" s="43">
        <f>G20</f>
        <v>0</v>
      </c>
      <c r="H19" s="43">
        <f t="shared" ref="H19:J19" si="6">H20</f>
        <v>0</v>
      </c>
      <c r="I19" s="43">
        <f t="shared" si="2"/>
        <v>0</v>
      </c>
      <c r="J19" s="48">
        <f t="shared" si="6"/>
        <v>0</v>
      </c>
    </row>
    <row r="20" spans="2:10" ht="25.5" x14ac:dyDescent="0.25">
      <c r="B20" s="8"/>
      <c r="C20" s="8"/>
      <c r="D20" s="8"/>
      <c r="E20" s="8">
        <v>6362</v>
      </c>
      <c r="F20" s="26" t="s">
        <v>57</v>
      </c>
      <c r="G20" s="71">
        <v>0</v>
      </c>
      <c r="H20" s="43">
        <v>0</v>
      </c>
      <c r="I20" s="43">
        <f t="shared" si="2"/>
        <v>0</v>
      </c>
      <c r="J20" s="48">
        <v>0</v>
      </c>
    </row>
    <row r="21" spans="2:10" x14ac:dyDescent="0.25">
      <c r="B21" s="8"/>
      <c r="C21" s="8"/>
      <c r="D21" s="8">
        <v>638</v>
      </c>
      <c r="E21" s="8"/>
      <c r="F21" s="8" t="s">
        <v>58</v>
      </c>
      <c r="G21" s="43">
        <f>G22</f>
        <v>0</v>
      </c>
      <c r="H21" s="43">
        <f t="shared" ref="H21:J21" si="7">H22</f>
        <v>1999801</v>
      </c>
      <c r="I21" s="43">
        <f t="shared" si="2"/>
        <v>275038</v>
      </c>
      <c r="J21" s="48">
        <f t="shared" si="7"/>
        <v>2274839</v>
      </c>
    </row>
    <row r="22" spans="2:10" x14ac:dyDescent="0.25">
      <c r="B22" s="8"/>
      <c r="C22" s="8"/>
      <c r="D22" s="9"/>
      <c r="E22" s="9">
        <v>6382</v>
      </c>
      <c r="F22" s="8" t="s">
        <v>59</v>
      </c>
      <c r="G22" s="71">
        <v>0</v>
      </c>
      <c r="H22" s="43">
        <v>1999801</v>
      </c>
      <c r="I22" s="43">
        <f t="shared" si="2"/>
        <v>275038</v>
      </c>
      <c r="J22" s="43">
        <v>2274839</v>
      </c>
    </row>
    <row r="23" spans="2:10" s="31" customFormat="1" x14ac:dyDescent="0.25">
      <c r="B23" s="8"/>
      <c r="C23" s="8">
        <v>64</v>
      </c>
      <c r="D23" s="9"/>
      <c r="E23" s="9"/>
      <c r="F23" s="8" t="s">
        <v>60</v>
      </c>
      <c r="G23" s="43">
        <v>0</v>
      </c>
      <c r="H23" s="43">
        <f t="shared" ref="H23:J24" si="8">H24</f>
        <v>100</v>
      </c>
      <c r="I23" s="43">
        <f t="shared" si="2"/>
        <v>0</v>
      </c>
      <c r="J23" s="48">
        <f t="shared" si="8"/>
        <v>100</v>
      </c>
    </row>
    <row r="24" spans="2:10" x14ac:dyDescent="0.25">
      <c r="B24" s="8"/>
      <c r="C24" s="8"/>
      <c r="D24" s="9">
        <v>641</v>
      </c>
      <c r="E24" s="9"/>
      <c r="F24" s="8" t="s">
        <v>61</v>
      </c>
      <c r="G24" s="43">
        <f>G25</f>
        <v>0</v>
      </c>
      <c r="H24" s="43">
        <f t="shared" si="8"/>
        <v>100</v>
      </c>
      <c r="I24" s="43">
        <f t="shared" si="2"/>
        <v>0</v>
      </c>
      <c r="J24" s="48">
        <f t="shared" si="8"/>
        <v>100</v>
      </c>
    </row>
    <row r="25" spans="2:10" x14ac:dyDescent="0.25">
      <c r="B25" s="8"/>
      <c r="C25" s="8"/>
      <c r="D25" s="9">
        <v>6413</v>
      </c>
      <c r="E25" s="9"/>
      <c r="F25" s="8" t="s">
        <v>62</v>
      </c>
      <c r="G25" s="71">
        <v>0</v>
      </c>
      <c r="H25" s="43">
        <v>100</v>
      </c>
      <c r="I25" s="43">
        <f t="shared" si="2"/>
        <v>0</v>
      </c>
      <c r="J25" s="43">
        <v>100</v>
      </c>
    </row>
    <row r="26" spans="2:10" ht="25.5" x14ac:dyDescent="0.25">
      <c r="B26" s="8"/>
      <c r="C26" s="8">
        <v>65</v>
      </c>
      <c r="D26" s="9"/>
      <c r="E26" s="9"/>
      <c r="F26" s="26" t="s">
        <v>63</v>
      </c>
      <c r="G26" s="43">
        <f>G27</f>
        <v>267706.75</v>
      </c>
      <c r="H26" s="43">
        <f t="shared" ref="H26:J27" si="9">H27</f>
        <v>276000</v>
      </c>
      <c r="I26" s="43">
        <f t="shared" si="2"/>
        <v>0</v>
      </c>
      <c r="J26" s="48">
        <f t="shared" si="9"/>
        <v>276000</v>
      </c>
    </row>
    <row r="27" spans="2:10" x14ac:dyDescent="0.25">
      <c r="B27" s="8"/>
      <c r="C27" s="8"/>
      <c r="D27" s="9">
        <v>652</v>
      </c>
      <c r="E27" s="9"/>
      <c r="F27" s="26" t="s">
        <v>64</v>
      </c>
      <c r="G27" s="43">
        <f>G28</f>
        <v>267706.75</v>
      </c>
      <c r="H27" s="43">
        <f t="shared" si="9"/>
        <v>276000</v>
      </c>
      <c r="I27" s="43">
        <f t="shared" si="2"/>
        <v>0</v>
      </c>
      <c r="J27" s="48">
        <f t="shared" si="9"/>
        <v>276000</v>
      </c>
    </row>
    <row r="28" spans="2:10" x14ac:dyDescent="0.25">
      <c r="B28" s="8"/>
      <c r="C28" s="8"/>
      <c r="D28" s="9"/>
      <c r="E28" s="9">
        <v>6526</v>
      </c>
      <c r="F28" s="8" t="s">
        <v>65</v>
      </c>
      <c r="G28" s="71">
        <v>267706.75</v>
      </c>
      <c r="H28" s="43">
        <v>276000</v>
      </c>
      <c r="I28" s="43">
        <f t="shared" si="2"/>
        <v>0</v>
      </c>
      <c r="J28" s="43">
        <v>276000</v>
      </c>
    </row>
    <row r="29" spans="2:10" ht="25.5" x14ac:dyDescent="0.25">
      <c r="B29" s="8"/>
      <c r="C29" s="8">
        <v>66</v>
      </c>
      <c r="D29" s="9"/>
      <c r="E29" s="9"/>
      <c r="F29" s="11" t="s">
        <v>19</v>
      </c>
      <c r="G29" s="43">
        <f>G30</f>
        <v>1230363.07</v>
      </c>
      <c r="H29" s="43">
        <f t="shared" ref="H29" si="10">H30</f>
        <v>1316900</v>
      </c>
      <c r="I29" s="43">
        <f t="shared" si="2"/>
        <v>10000</v>
      </c>
      <c r="J29" s="48">
        <f>J30+J33</f>
        <v>1326900</v>
      </c>
    </row>
    <row r="30" spans="2:10" ht="25.5" x14ac:dyDescent="0.25">
      <c r="B30" s="8"/>
      <c r="C30" s="20"/>
      <c r="D30" s="9">
        <v>661</v>
      </c>
      <c r="E30" s="9"/>
      <c r="F30" s="11" t="s">
        <v>20</v>
      </c>
      <c r="G30" s="43">
        <f>G31+G32</f>
        <v>1230363.07</v>
      </c>
      <c r="H30" s="43">
        <f t="shared" ref="H30" si="11">H31+H32</f>
        <v>1316900</v>
      </c>
      <c r="I30" s="43">
        <f t="shared" si="2"/>
        <v>0</v>
      </c>
      <c r="J30" s="48">
        <f>J31+J32</f>
        <v>1316900</v>
      </c>
    </row>
    <row r="31" spans="2:10" x14ac:dyDescent="0.25">
      <c r="B31" s="8"/>
      <c r="C31" s="20"/>
      <c r="D31" s="9"/>
      <c r="E31" s="9">
        <v>6614</v>
      </c>
      <c r="F31" s="11" t="s">
        <v>21</v>
      </c>
      <c r="G31" s="71">
        <v>932142.55</v>
      </c>
      <c r="H31" s="43">
        <v>957900</v>
      </c>
      <c r="I31" s="43">
        <f t="shared" si="2"/>
        <v>0</v>
      </c>
      <c r="J31" s="43">
        <v>957900</v>
      </c>
    </row>
    <row r="32" spans="2:10" x14ac:dyDescent="0.25">
      <c r="B32" s="8"/>
      <c r="C32" s="8"/>
      <c r="D32" s="9"/>
      <c r="E32" s="9">
        <v>6615</v>
      </c>
      <c r="F32" s="11" t="s">
        <v>66</v>
      </c>
      <c r="G32" s="71">
        <v>298220.52</v>
      </c>
      <c r="H32" s="43">
        <v>359000</v>
      </c>
      <c r="I32" s="43">
        <f t="shared" si="2"/>
        <v>0</v>
      </c>
      <c r="J32" s="43">
        <v>359000</v>
      </c>
    </row>
    <row r="33" spans="2:10" ht="25.5" x14ac:dyDescent="0.25">
      <c r="B33" s="8"/>
      <c r="C33" s="8"/>
      <c r="D33" s="9">
        <v>663</v>
      </c>
      <c r="E33" s="9"/>
      <c r="F33" s="11" t="s">
        <v>264</v>
      </c>
      <c r="G33" s="71">
        <f>G34</f>
        <v>0</v>
      </c>
      <c r="H33" s="71">
        <f t="shared" ref="H33:J33" si="12">H34</f>
        <v>0</v>
      </c>
      <c r="I33" s="71">
        <f t="shared" si="2"/>
        <v>10000</v>
      </c>
      <c r="J33" s="71">
        <f t="shared" si="12"/>
        <v>10000</v>
      </c>
    </row>
    <row r="34" spans="2:10" ht="25.5" x14ac:dyDescent="0.25">
      <c r="B34" s="8"/>
      <c r="C34" s="8"/>
      <c r="D34" s="9"/>
      <c r="E34" s="9">
        <v>6632</v>
      </c>
      <c r="F34" s="11" t="s">
        <v>265</v>
      </c>
      <c r="G34" s="71">
        <v>0</v>
      </c>
      <c r="H34" s="43">
        <v>0</v>
      </c>
      <c r="I34" s="43">
        <f t="shared" si="2"/>
        <v>10000</v>
      </c>
      <c r="J34" s="43">
        <v>10000</v>
      </c>
    </row>
    <row r="35" spans="2:10" ht="25.5" x14ac:dyDescent="0.25">
      <c r="B35" s="8"/>
      <c r="C35" s="8">
        <v>67</v>
      </c>
      <c r="D35" s="9"/>
      <c r="E35" s="9"/>
      <c r="F35" s="11" t="s">
        <v>67</v>
      </c>
      <c r="G35" s="43">
        <f>G36+G40</f>
        <v>9461731.6600000001</v>
      </c>
      <c r="H35" s="43">
        <f t="shared" ref="H35" si="13">H36+H40</f>
        <v>12571994</v>
      </c>
      <c r="I35" s="43">
        <f t="shared" si="2"/>
        <v>44664</v>
      </c>
      <c r="J35" s="48">
        <f t="shared" ref="J35" si="14">J36+J40</f>
        <v>12616658</v>
      </c>
    </row>
    <row r="36" spans="2:10" ht="25.5" x14ac:dyDescent="0.25">
      <c r="B36" s="8"/>
      <c r="C36" s="8"/>
      <c r="D36" s="9">
        <v>671</v>
      </c>
      <c r="E36" s="9"/>
      <c r="F36" s="11" t="s">
        <v>68</v>
      </c>
      <c r="G36" s="43">
        <f>G37+G38+G39</f>
        <v>960412</v>
      </c>
      <c r="H36" s="43">
        <f t="shared" ref="H36" si="15">H37+H38+H39</f>
        <v>819720</v>
      </c>
      <c r="I36" s="43">
        <f t="shared" si="2"/>
        <v>44664</v>
      </c>
      <c r="J36" s="48">
        <f t="shared" ref="J36" si="16">J37+J38+J39</f>
        <v>864384</v>
      </c>
    </row>
    <row r="37" spans="2:10" ht="25.5" x14ac:dyDescent="0.25">
      <c r="B37" s="8"/>
      <c r="C37" s="8"/>
      <c r="D37" s="9"/>
      <c r="E37" s="9">
        <v>6711</v>
      </c>
      <c r="F37" s="11" t="s">
        <v>69</v>
      </c>
      <c r="G37" s="71">
        <v>389575.42</v>
      </c>
      <c r="H37" s="43">
        <v>300195.5</v>
      </c>
      <c r="I37" s="43">
        <f t="shared" si="2"/>
        <v>448.38000000000466</v>
      </c>
      <c r="J37" s="48">
        <v>300643.88</v>
      </c>
    </row>
    <row r="38" spans="2:10" ht="25.5" x14ac:dyDescent="0.25">
      <c r="B38" s="8"/>
      <c r="C38" s="8"/>
      <c r="D38" s="9"/>
      <c r="E38" s="9">
        <v>6712</v>
      </c>
      <c r="F38" s="11" t="s">
        <v>70</v>
      </c>
      <c r="G38" s="71">
        <v>570836.57999999996</v>
      </c>
      <c r="H38" s="43">
        <v>519524.5</v>
      </c>
      <c r="I38" s="43">
        <f t="shared" si="2"/>
        <v>44215.619999999995</v>
      </c>
      <c r="J38" s="48">
        <v>563740.12</v>
      </c>
    </row>
    <row r="39" spans="2:10" ht="25.5" x14ac:dyDescent="0.25">
      <c r="B39" s="8"/>
      <c r="C39" s="8"/>
      <c r="D39" s="9"/>
      <c r="E39" s="9">
        <v>6714</v>
      </c>
      <c r="F39" s="11" t="s">
        <v>71</v>
      </c>
      <c r="G39" s="71">
        <v>0</v>
      </c>
      <c r="H39" s="43">
        <v>0</v>
      </c>
      <c r="I39" s="43">
        <f t="shared" si="2"/>
        <v>0</v>
      </c>
      <c r="J39" s="48">
        <v>0</v>
      </c>
    </row>
    <row r="40" spans="2:10" x14ac:dyDescent="0.25">
      <c r="B40" s="8"/>
      <c r="C40" s="8"/>
      <c r="D40" s="9">
        <v>673</v>
      </c>
      <c r="E40" s="9"/>
      <c r="F40" s="11" t="s">
        <v>72</v>
      </c>
      <c r="G40" s="43">
        <f>G41</f>
        <v>8501319.6600000001</v>
      </c>
      <c r="H40" s="43">
        <f t="shared" ref="H40:J40" si="17">H41</f>
        <v>11752274</v>
      </c>
      <c r="I40" s="43">
        <f t="shared" si="2"/>
        <v>0</v>
      </c>
      <c r="J40" s="48">
        <f t="shared" si="17"/>
        <v>11752274</v>
      </c>
    </row>
    <row r="41" spans="2:10" x14ac:dyDescent="0.25">
      <c r="B41" s="8"/>
      <c r="C41" s="8"/>
      <c r="D41" s="9"/>
      <c r="E41" s="9">
        <v>6731</v>
      </c>
      <c r="F41" s="11" t="s">
        <v>72</v>
      </c>
      <c r="G41" s="71">
        <v>8501319.6600000001</v>
      </c>
      <c r="H41" s="43">
        <v>11752274</v>
      </c>
      <c r="I41" s="43">
        <f t="shared" si="2"/>
        <v>0</v>
      </c>
      <c r="J41" s="48">
        <v>11752274</v>
      </c>
    </row>
    <row r="42" spans="2:10" x14ac:dyDescent="0.25">
      <c r="B42" s="8"/>
      <c r="C42" s="8">
        <v>68</v>
      </c>
      <c r="D42" s="9"/>
      <c r="E42" s="9"/>
      <c r="F42" s="11" t="s">
        <v>73</v>
      </c>
      <c r="G42" s="43">
        <f>G43</f>
        <v>123193.69</v>
      </c>
      <c r="H42" s="43">
        <f t="shared" ref="H42:J43" si="18">H43</f>
        <v>150000</v>
      </c>
      <c r="I42" s="43">
        <f t="shared" si="2"/>
        <v>0</v>
      </c>
      <c r="J42" s="48">
        <f t="shared" si="18"/>
        <v>150000</v>
      </c>
    </row>
    <row r="43" spans="2:10" x14ac:dyDescent="0.25">
      <c r="B43" s="8"/>
      <c r="C43" s="8"/>
      <c r="D43" s="9">
        <v>683</v>
      </c>
      <c r="E43" s="9"/>
      <c r="F43" s="11" t="s">
        <v>74</v>
      </c>
      <c r="G43" s="43">
        <f>G44</f>
        <v>123193.69</v>
      </c>
      <c r="H43" s="43">
        <f t="shared" si="18"/>
        <v>150000</v>
      </c>
      <c r="I43" s="43">
        <f t="shared" si="2"/>
        <v>0</v>
      </c>
      <c r="J43" s="48">
        <f t="shared" si="18"/>
        <v>150000</v>
      </c>
    </row>
    <row r="44" spans="2:10" x14ac:dyDescent="0.25">
      <c r="B44" s="8"/>
      <c r="C44" s="8"/>
      <c r="D44" s="9"/>
      <c r="E44" s="9">
        <v>6831</v>
      </c>
      <c r="F44" s="11" t="s">
        <v>74</v>
      </c>
      <c r="G44" s="71">
        <v>123193.69</v>
      </c>
      <c r="H44" s="43">
        <v>150000</v>
      </c>
      <c r="I44" s="43">
        <f t="shared" si="2"/>
        <v>0</v>
      </c>
      <c r="J44" s="43">
        <v>150000</v>
      </c>
    </row>
    <row r="45" spans="2:10" x14ac:dyDescent="0.25">
      <c r="B45" s="20">
        <v>7</v>
      </c>
      <c r="C45" s="20"/>
      <c r="D45" s="30"/>
      <c r="E45" s="30"/>
      <c r="F45" s="7" t="s">
        <v>3</v>
      </c>
      <c r="G45" s="42">
        <f>G49+G46</f>
        <v>9087.52</v>
      </c>
      <c r="H45" s="42">
        <f t="shared" ref="H45" si="19">H49+H46</f>
        <v>8500</v>
      </c>
      <c r="I45" s="42">
        <f t="shared" si="2"/>
        <v>0</v>
      </c>
      <c r="J45" s="39">
        <f>J49+J46</f>
        <v>8500</v>
      </c>
    </row>
    <row r="46" spans="2:10" ht="25.5" x14ac:dyDescent="0.25">
      <c r="B46" s="20"/>
      <c r="C46" s="8">
        <v>71</v>
      </c>
      <c r="D46" s="30"/>
      <c r="E46" s="30"/>
      <c r="F46" s="11" t="s">
        <v>203</v>
      </c>
      <c r="G46" s="43">
        <f>G47</f>
        <v>600</v>
      </c>
      <c r="H46" s="43">
        <f t="shared" ref="H46:J46" si="20">H47</f>
        <v>0</v>
      </c>
      <c r="I46" s="43">
        <f t="shared" si="2"/>
        <v>0</v>
      </c>
      <c r="J46" s="48">
        <f t="shared" si="20"/>
        <v>0</v>
      </c>
    </row>
    <row r="47" spans="2:10" ht="25.5" x14ac:dyDescent="0.25">
      <c r="B47" s="20"/>
      <c r="C47" s="20"/>
      <c r="D47" s="9">
        <v>711</v>
      </c>
      <c r="E47" s="9"/>
      <c r="F47" s="11" t="s">
        <v>204</v>
      </c>
      <c r="G47" s="43">
        <f>G48</f>
        <v>600</v>
      </c>
      <c r="H47" s="43">
        <f t="shared" ref="H47:J47" si="21">H48</f>
        <v>0</v>
      </c>
      <c r="I47" s="43">
        <f t="shared" si="2"/>
        <v>0</v>
      </c>
      <c r="J47" s="48">
        <f t="shared" si="21"/>
        <v>0</v>
      </c>
    </row>
    <row r="48" spans="2:10" x14ac:dyDescent="0.25">
      <c r="B48" s="20"/>
      <c r="C48" s="20"/>
      <c r="D48" s="9"/>
      <c r="E48" s="9">
        <v>7111</v>
      </c>
      <c r="F48" s="11" t="s">
        <v>205</v>
      </c>
      <c r="G48" s="43">
        <v>600</v>
      </c>
      <c r="H48" s="43">
        <v>0</v>
      </c>
      <c r="I48" s="43">
        <f t="shared" si="2"/>
        <v>0</v>
      </c>
      <c r="J48" s="43">
        <v>0</v>
      </c>
    </row>
    <row r="49" spans="2:10" x14ac:dyDescent="0.25">
      <c r="B49" s="8"/>
      <c r="C49" s="8">
        <v>72</v>
      </c>
      <c r="D49" s="9"/>
      <c r="E49" s="9"/>
      <c r="F49" s="26" t="s">
        <v>23</v>
      </c>
      <c r="G49" s="43">
        <f>G50</f>
        <v>8487.52</v>
      </c>
      <c r="H49" s="43">
        <f t="shared" ref="H49" si="22">H50</f>
        <v>8500</v>
      </c>
      <c r="I49" s="43">
        <f t="shared" si="2"/>
        <v>0</v>
      </c>
      <c r="J49" s="48">
        <f>J50</f>
        <v>8500</v>
      </c>
    </row>
    <row r="50" spans="2:10" x14ac:dyDescent="0.25">
      <c r="B50" s="8"/>
      <c r="C50" s="8"/>
      <c r="D50" s="8">
        <v>721</v>
      </c>
      <c r="E50" s="8"/>
      <c r="F50" s="26" t="s">
        <v>24</v>
      </c>
      <c r="G50" s="43">
        <f>G51+G52</f>
        <v>8487.52</v>
      </c>
      <c r="H50" s="43">
        <f t="shared" ref="H50" si="23">H51+H52</f>
        <v>8500</v>
      </c>
      <c r="I50" s="43">
        <f t="shared" si="2"/>
        <v>0</v>
      </c>
      <c r="J50" s="48">
        <f t="shared" ref="J50" si="24">J51+J52</f>
        <v>8500</v>
      </c>
    </row>
    <row r="51" spans="2:10" x14ac:dyDescent="0.25">
      <c r="B51" s="8"/>
      <c r="C51" s="8"/>
      <c r="D51" s="8"/>
      <c r="E51" s="8">
        <v>7211</v>
      </c>
      <c r="F51" s="26" t="s">
        <v>25</v>
      </c>
      <c r="G51" s="71">
        <v>57.52</v>
      </c>
      <c r="H51" s="43">
        <v>3500</v>
      </c>
      <c r="I51" s="43">
        <f t="shared" si="2"/>
        <v>0</v>
      </c>
      <c r="J51" s="43">
        <v>3500</v>
      </c>
    </row>
    <row r="52" spans="2:10" x14ac:dyDescent="0.25">
      <c r="B52" s="8"/>
      <c r="C52" s="8"/>
      <c r="D52" s="8"/>
      <c r="E52" s="8">
        <v>7231</v>
      </c>
      <c r="F52" s="26" t="s">
        <v>75</v>
      </c>
      <c r="G52" s="43">
        <v>8430</v>
      </c>
      <c r="H52" s="43">
        <v>5000</v>
      </c>
      <c r="I52" s="43">
        <f t="shared" si="2"/>
        <v>0</v>
      </c>
      <c r="J52" s="48">
        <v>5000</v>
      </c>
    </row>
    <row r="53" spans="2:10" x14ac:dyDescent="0.25">
      <c r="B53" s="20">
        <v>8</v>
      </c>
      <c r="C53" s="20"/>
      <c r="D53" s="20"/>
      <c r="E53" s="20"/>
      <c r="F53" s="44" t="s">
        <v>9</v>
      </c>
      <c r="G53" s="42">
        <f>G54</f>
        <v>0</v>
      </c>
      <c r="H53" s="42">
        <f t="shared" ref="H53:J55" si="25">H54</f>
        <v>0</v>
      </c>
      <c r="I53" s="42">
        <f t="shared" si="2"/>
        <v>0</v>
      </c>
      <c r="J53" s="39">
        <f t="shared" si="25"/>
        <v>0</v>
      </c>
    </row>
    <row r="54" spans="2:10" x14ac:dyDescent="0.25">
      <c r="B54" s="8"/>
      <c r="C54" s="8">
        <v>84</v>
      </c>
      <c r="D54" s="8"/>
      <c r="E54" s="8"/>
      <c r="F54" s="26" t="s">
        <v>14</v>
      </c>
      <c r="G54" s="43">
        <f>G55</f>
        <v>0</v>
      </c>
      <c r="H54" s="43">
        <f t="shared" si="25"/>
        <v>0</v>
      </c>
      <c r="I54" s="43">
        <f t="shared" si="2"/>
        <v>0</v>
      </c>
      <c r="J54" s="48">
        <f t="shared" si="25"/>
        <v>0</v>
      </c>
    </row>
    <row r="55" spans="2:10" ht="25.5" x14ac:dyDescent="0.25">
      <c r="B55" s="8"/>
      <c r="C55" s="8"/>
      <c r="D55" s="8">
        <v>844</v>
      </c>
      <c r="E55" s="8"/>
      <c r="F55" s="26" t="s">
        <v>76</v>
      </c>
      <c r="G55" s="43">
        <f>G56</f>
        <v>0</v>
      </c>
      <c r="H55" s="43">
        <f t="shared" si="25"/>
        <v>0</v>
      </c>
      <c r="I55" s="43">
        <f t="shared" si="2"/>
        <v>0</v>
      </c>
      <c r="J55" s="48">
        <f t="shared" si="25"/>
        <v>0</v>
      </c>
    </row>
    <row r="56" spans="2:10" ht="25.5" x14ac:dyDescent="0.25">
      <c r="B56" s="8"/>
      <c r="C56" s="8"/>
      <c r="D56" s="8"/>
      <c r="E56" s="8">
        <v>8443</v>
      </c>
      <c r="F56" s="26" t="s">
        <v>76</v>
      </c>
      <c r="G56" s="71">
        <v>0</v>
      </c>
      <c r="H56" s="43">
        <v>0</v>
      </c>
      <c r="I56" s="43">
        <f t="shared" si="2"/>
        <v>0</v>
      </c>
      <c r="J56" s="48">
        <v>0</v>
      </c>
    </row>
    <row r="57" spans="2:10" ht="15.75" customHeight="1" x14ac:dyDescent="0.25">
      <c r="B57" s="2"/>
      <c r="C57" s="2"/>
      <c r="D57" s="2"/>
      <c r="E57" s="2"/>
      <c r="F57" s="2"/>
      <c r="G57" s="67"/>
      <c r="H57" s="67"/>
      <c r="I57" s="68"/>
      <c r="J57" s="67"/>
    </row>
    <row r="58" spans="2:10" ht="38.25" x14ac:dyDescent="0.25">
      <c r="B58" s="131" t="s">
        <v>7</v>
      </c>
      <c r="C58" s="132"/>
      <c r="D58" s="132"/>
      <c r="E58" s="132"/>
      <c r="F58" s="133"/>
      <c r="G58" s="36" t="s">
        <v>258</v>
      </c>
      <c r="H58" s="36" t="s">
        <v>259</v>
      </c>
      <c r="I58" s="36" t="s">
        <v>255</v>
      </c>
      <c r="J58" s="36" t="s">
        <v>260</v>
      </c>
    </row>
    <row r="59" spans="2:10" ht="12.75" customHeight="1" x14ac:dyDescent="0.25">
      <c r="B59" s="131">
        <v>1</v>
      </c>
      <c r="C59" s="132"/>
      <c r="D59" s="132"/>
      <c r="E59" s="132"/>
      <c r="F59" s="133"/>
      <c r="G59" s="84">
        <v>2</v>
      </c>
      <c r="H59" s="84">
        <v>3</v>
      </c>
      <c r="I59" s="84">
        <v>4</v>
      </c>
      <c r="J59" s="84">
        <v>5</v>
      </c>
    </row>
    <row r="60" spans="2:10" ht="74.25" x14ac:dyDescent="0.25">
      <c r="B60" s="40" t="s">
        <v>52</v>
      </c>
      <c r="C60" s="40" t="s">
        <v>53</v>
      </c>
      <c r="D60" s="40" t="s">
        <v>54</v>
      </c>
      <c r="E60" s="40" t="s">
        <v>55</v>
      </c>
      <c r="F60" s="7" t="s">
        <v>8</v>
      </c>
      <c r="G60" s="41">
        <f>G61+G115+G133</f>
        <v>12534251.359999999</v>
      </c>
      <c r="H60" s="41">
        <f>H61+H115+H133</f>
        <v>15503615</v>
      </c>
      <c r="I60" s="41">
        <f>J60-H60</f>
        <v>329702</v>
      </c>
      <c r="J60" s="41">
        <f>J61+J115+J133</f>
        <v>15833317</v>
      </c>
    </row>
    <row r="61" spans="2:10" x14ac:dyDescent="0.25">
      <c r="B61" s="7">
        <v>3</v>
      </c>
      <c r="C61" s="7"/>
      <c r="D61" s="7"/>
      <c r="E61" s="7"/>
      <c r="F61" s="7" t="s">
        <v>4</v>
      </c>
      <c r="G61" s="42">
        <f>G62+G70+G102+G109</f>
        <v>11950268.129999999</v>
      </c>
      <c r="H61" s="42">
        <f>H62+H70+H102+H109</f>
        <v>13120305.5</v>
      </c>
      <c r="I61" s="41">
        <f t="shared" ref="I61:I124" si="26">J61-H61</f>
        <v>175486.37999999896</v>
      </c>
      <c r="J61" s="42">
        <f>J62+J70+J102+J109</f>
        <v>13295791.879999999</v>
      </c>
    </row>
    <row r="62" spans="2:10" x14ac:dyDescent="0.25">
      <c r="B62" s="7"/>
      <c r="C62" s="11">
        <v>31</v>
      </c>
      <c r="D62" s="11"/>
      <c r="E62" s="11"/>
      <c r="F62" s="11" t="s">
        <v>5</v>
      </c>
      <c r="G62" s="43">
        <f>G63+G66+G68</f>
        <v>7648382.3199999994</v>
      </c>
      <c r="H62" s="43">
        <f t="shared" ref="H62" si="27">H63+H66+H68</f>
        <v>8555810</v>
      </c>
      <c r="I62" s="43">
        <f t="shared" si="26"/>
        <v>167932</v>
      </c>
      <c r="J62" s="48">
        <f t="shared" ref="J62" si="28">J63+J66+J68</f>
        <v>8723742</v>
      </c>
    </row>
    <row r="63" spans="2:10" x14ac:dyDescent="0.25">
      <c r="B63" s="8"/>
      <c r="C63" s="8"/>
      <c r="D63" s="8">
        <v>311</v>
      </c>
      <c r="E63" s="8"/>
      <c r="F63" s="8" t="s">
        <v>26</v>
      </c>
      <c r="G63" s="43">
        <f>G64+G65</f>
        <v>6443368.9799999995</v>
      </c>
      <c r="H63" s="43">
        <f t="shared" ref="H63" si="29">H64+H65</f>
        <v>7247315</v>
      </c>
      <c r="I63" s="43">
        <f t="shared" si="26"/>
        <v>140643</v>
      </c>
      <c r="J63" s="48">
        <f t="shared" ref="J63" si="30">J64+J65</f>
        <v>7387958</v>
      </c>
    </row>
    <row r="64" spans="2:10" x14ac:dyDescent="0.25">
      <c r="B64" s="8"/>
      <c r="C64" s="8"/>
      <c r="D64" s="8"/>
      <c r="E64" s="8">
        <v>3111</v>
      </c>
      <c r="F64" s="8" t="s">
        <v>27</v>
      </c>
      <c r="G64" s="71">
        <v>6057630.5899999999</v>
      </c>
      <c r="H64" s="43">
        <v>6827315</v>
      </c>
      <c r="I64" s="43">
        <f t="shared" si="26"/>
        <v>140643</v>
      </c>
      <c r="J64" s="48">
        <v>6967958</v>
      </c>
    </row>
    <row r="65" spans="2:10" x14ac:dyDescent="0.25">
      <c r="B65" s="8"/>
      <c r="C65" s="8"/>
      <c r="D65" s="8"/>
      <c r="E65" s="8">
        <v>3113</v>
      </c>
      <c r="F65" s="8" t="s">
        <v>77</v>
      </c>
      <c r="G65" s="71">
        <v>385738.39</v>
      </c>
      <c r="H65" s="43">
        <v>420000</v>
      </c>
      <c r="I65" s="43">
        <f t="shared" si="26"/>
        <v>0</v>
      </c>
      <c r="J65" s="48">
        <v>420000</v>
      </c>
    </row>
    <row r="66" spans="2:10" x14ac:dyDescent="0.25">
      <c r="B66" s="8"/>
      <c r="C66" s="8"/>
      <c r="D66" s="8">
        <v>312</v>
      </c>
      <c r="E66" s="8"/>
      <c r="F66" s="8" t="s">
        <v>78</v>
      </c>
      <c r="G66" s="43">
        <f>G67</f>
        <v>227438.97</v>
      </c>
      <c r="H66" s="43">
        <f t="shared" ref="H66:J66" si="31">H67</f>
        <v>239000</v>
      </c>
      <c r="I66" s="43">
        <f t="shared" si="26"/>
        <v>12000</v>
      </c>
      <c r="J66" s="48">
        <f t="shared" si="31"/>
        <v>251000</v>
      </c>
    </row>
    <row r="67" spans="2:10" x14ac:dyDescent="0.25">
      <c r="B67" s="8"/>
      <c r="C67" s="8"/>
      <c r="D67" s="8"/>
      <c r="E67" s="8">
        <v>3121</v>
      </c>
      <c r="F67" s="8" t="s">
        <v>78</v>
      </c>
      <c r="G67" s="71">
        <v>227438.97</v>
      </c>
      <c r="H67" s="43">
        <v>239000</v>
      </c>
      <c r="I67" s="43">
        <f t="shared" si="26"/>
        <v>12000</v>
      </c>
      <c r="J67" s="48">
        <v>251000</v>
      </c>
    </row>
    <row r="68" spans="2:10" x14ac:dyDescent="0.25">
      <c r="B68" s="8"/>
      <c r="C68" s="8"/>
      <c r="D68" s="8">
        <v>313</v>
      </c>
      <c r="E68" s="8"/>
      <c r="F68" s="8" t="s">
        <v>79</v>
      </c>
      <c r="G68" s="43">
        <f>G69</f>
        <v>977574.37</v>
      </c>
      <c r="H68" s="43">
        <f t="shared" ref="H68:J68" si="32">H69</f>
        <v>1069495</v>
      </c>
      <c r="I68" s="43">
        <f t="shared" si="26"/>
        <v>15289</v>
      </c>
      <c r="J68" s="48">
        <f t="shared" si="32"/>
        <v>1084784</v>
      </c>
    </row>
    <row r="69" spans="2:10" x14ac:dyDescent="0.25">
      <c r="B69" s="8"/>
      <c r="C69" s="8"/>
      <c r="D69" s="8"/>
      <c r="E69" s="8">
        <v>3132</v>
      </c>
      <c r="F69" s="8" t="s">
        <v>80</v>
      </c>
      <c r="G69" s="71">
        <v>977574.37</v>
      </c>
      <c r="H69" s="43">
        <v>1069495</v>
      </c>
      <c r="I69" s="43">
        <f t="shared" si="26"/>
        <v>15289</v>
      </c>
      <c r="J69" s="48">
        <v>1084784</v>
      </c>
    </row>
    <row r="70" spans="2:10" x14ac:dyDescent="0.25">
      <c r="B70" s="8"/>
      <c r="C70" s="8">
        <v>32</v>
      </c>
      <c r="D70" s="9"/>
      <c r="E70" s="9"/>
      <c r="F70" s="8" t="s">
        <v>13</v>
      </c>
      <c r="G70" s="48">
        <f t="shared" ref="G70:H70" si="33">G71+G75+G82+G94+G92</f>
        <v>4233131.6900000004</v>
      </c>
      <c r="H70" s="48">
        <f t="shared" si="33"/>
        <v>4512495.5</v>
      </c>
      <c r="I70" s="48">
        <f t="shared" si="26"/>
        <v>7554.3799999998882</v>
      </c>
      <c r="J70" s="48">
        <f>J71+J75+J82+J94+J92</f>
        <v>4520049.88</v>
      </c>
    </row>
    <row r="71" spans="2:10" x14ac:dyDescent="0.25">
      <c r="B71" s="8"/>
      <c r="C71" s="8"/>
      <c r="D71" s="8">
        <v>321</v>
      </c>
      <c r="E71" s="8"/>
      <c r="F71" s="8" t="s">
        <v>28</v>
      </c>
      <c r="G71" s="43">
        <f>G72+G73+G74</f>
        <v>270623.46999999997</v>
      </c>
      <c r="H71" s="43">
        <f t="shared" ref="H71" si="34">H72+H73+H74</f>
        <v>275800</v>
      </c>
      <c r="I71" s="43">
        <f t="shared" si="26"/>
        <v>7000</v>
      </c>
      <c r="J71" s="48">
        <f t="shared" ref="J71" si="35">J72+J73+J74</f>
        <v>282800</v>
      </c>
    </row>
    <row r="72" spans="2:10" x14ac:dyDescent="0.25">
      <c r="B72" s="8"/>
      <c r="C72" s="20"/>
      <c r="D72" s="8"/>
      <c r="E72" s="8">
        <v>3211</v>
      </c>
      <c r="F72" s="26" t="s">
        <v>29</v>
      </c>
      <c r="G72" s="71">
        <v>12048.57</v>
      </c>
      <c r="H72" s="43">
        <v>13000</v>
      </c>
      <c r="I72" s="43">
        <f t="shared" si="26"/>
        <v>0</v>
      </c>
      <c r="J72" s="43">
        <v>13000</v>
      </c>
    </row>
    <row r="73" spans="2:10" ht="25.5" x14ac:dyDescent="0.25">
      <c r="B73" s="8"/>
      <c r="C73" s="20"/>
      <c r="D73" s="8"/>
      <c r="E73" s="8">
        <v>3212</v>
      </c>
      <c r="F73" s="26" t="s">
        <v>81</v>
      </c>
      <c r="G73" s="71">
        <v>249386.74</v>
      </c>
      <c r="H73" s="43">
        <v>253800</v>
      </c>
      <c r="I73" s="43">
        <f t="shared" si="26"/>
        <v>3000</v>
      </c>
      <c r="J73" s="43">
        <v>256800</v>
      </c>
    </row>
    <row r="74" spans="2:10" x14ac:dyDescent="0.25">
      <c r="B74" s="8"/>
      <c r="C74" s="20"/>
      <c r="D74" s="8"/>
      <c r="E74" s="8">
        <v>3213</v>
      </c>
      <c r="F74" s="26" t="s">
        <v>82</v>
      </c>
      <c r="G74" s="71">
        <v>9188.16</v>
      </c>
      <c r="H74" s="43">
        <v>9000</v>
      </c>
      <c r="I74" s="43">
        <f t="shared" si="26"/>
        <v>4000</v>
      </c>
      <c r="J74" s="43">
        <v>13000</v>
      </c>
    </row>
    <row r="75" spans="2:10" x14ac:dyDescent="0.25">
      <c r="B75" s="8"/>
      <c r="C75" s="20"/>
      <c r="D75" s="9">
        <v>322</v>
      </c>
      <c r="E75" s="9"/>
      <c r="F75" s="8" t="s">
        <v>83</v>
      </c>
      <c r="G75" s="43">
        <f>G76+G77+G78+G79+G80+G81</f>
        <v>3024569.8100000005</v>
      </c>
      <c r="H75" s="43">
        <f t="shared" ref="H75" si="36">H76+H77+H78+H79+H80+H81</f>
        <v>3254600</v>
      </c>
      <c r="I75" s="43">
        <f t="shared" si="26"/>
        <v>-187959</v>
      </c>
      <c r="J75" s="48">
        <f t="shared" ref="J75" si="37">J76+J77+J78+J79+J80+J81</f>
        <v>3066641</v>
      </c>
    </row>
    <row r="76" spans="2:10" x14ac:dyDescent="0.25">
      <c r="B76" s="8"/>
      <c r="C76" s="20"/>
      <c r="D76" s="9"/>
      <c r="E76" s="9">
        <v>3221</v>
      </c>
      <c r="F76" s="8" t="s">
        <v>84</v>
      </c>
      <c r="G76" s="71">
        <v>50089.87</v>
      </c>
      <c r="H76" s="43">
        <v>53700</v>
      </c>
      <c r="I76" s="43">
        <f t="shared" si="26"/>
        <v>0</v>
      </c>
      <c r="J76" s="43">
        <v>53700</v>
      </c>
    </row>
    <row r="77" spans="2:10" x14ac:dyDescent="0.25">
      <c r="B77" s="8"/>
      <c r="C77" s="20"/>
      <c r="D77" s="9"/>
      <c r="E77" s="9">
        <v>3222</v>
      </c>
      <c r="F77" s="8" t="s">
        <v>85</v>
      </c>
      <c r="G77" s="71">
        <v>2632296.2400000002</v>
      </c>
      <c r="H77" s="43">
        <v>2806000</v>
      </c>
      <c r="I77" s="43">
        <f t="shared" si="26"/>
        <v>-187959</v>
      </c>
      <c r="J77" s="48">
        <v>2618041</v>
      </c>
    </row>
    <row r="78" spans="2:10" x14ac:dyDescent="0.25">
      <c r="B78" s="8"/>
      <c r="C78" s="20"/>
      <c r="D78" s="9"/>
      <c r="E78" s="9">
        <v>3223</v>
      </c>
      <c r="F78" s="8" t="s">
        <v>86</v>
      </c>
      <c r="G78" s="71">
        <v>314300.90999999997</v>
      </c>
      <c r="H78" s="43">
        <v>367000</v>
      </c>
      <c r="I78" s="43">
        <f t="shared" si="26"/>
        <v>0</v>
      </c>
      <c r="J78" s="48">
        <v>367000</v>
      </c>
    </row>
    <row r="79" spans="2:10" x14ac:dyDescent="0.25">
      <c r="B79" s="8"/>
      <c r="C79" s="20"/>
      <c r="D79" s="9"/>
      <c r="E79" s="9">
        <v>3224</v>
      </c>
      <c r="F79" s="8" t="s">
        <v>87</v>
      </c>
      <c r="G79" s="71">
        <v>12121.98</v>
      </c>
      <c r="H79" s="43">
        <v>13800</v>
      </c>
      <c r="I79" s="43">
        <f t="shared" si="26"/>
        <v>0</v>
      </c>
      <c r="J79" s="43">
        <v>13800</v>
      </c>
    </row>
    <row r="80" spans="2:10" x14ac:dyDescent="0.25">
      <c r="B80" s="8"/>
      <c r="C80" s="20"/>
      <c r="D80" s="9"/>
      <c r="E80" s="9">
        <v>3225</v>
      </c>
      <c r="F80" s="8" t="s">
        <v>88</v>
      </c>
      <c r="G80" s="71">
        <v>11373.72</v>
      </c>
      <c r="H80" s="43">
        <v>9100</v>
      </c>
      <c r="I80" s="43">
        <f t="shared" si="26"/>
        <v>0</v>
      </c>
      <c r="J80" s="43">
        <v>9100</v>
      </c>
    </row>
    <row r="81" spans="2:10" x14ac:dyDescent="0.25">
      <c r="B81" s="8"/>
      <c r="C81" s="20"/>
      <c r="D81" s="9"/>
      <c r="E81" s="9">
        <v>3227</v>
      </c>
      <c r="F81" s="8" t="s">
        <v>89</v>
      </c>
      <c r="G81" s="71">
        <v>4387.09</v>
      </c>
      <c r="H81" s="43">
        <v>5000</v>
      </c>
      <c r="I81" s="43">
        <f t="shared" si="26"/>
        <v>0</v>
      </c>
      <c r="J81" s="48">
        <v>5000</v>
      </c>
    </row>
    <row r="82" spans="2:10" x14ac:dyDescent="0.25">
      <c r="B82" s="8"/>
      <c r="C82" s="20"/>
      <c r="D82" s="9">
        <v>323</v>
      </c>
      <c r="E82" s="9"/>
      <c r="F82" s="8" t="s">
        <v>90</v>
      </c>
      <c r="G82" s="43">
        <f>G83+G84+G85+G86+G87+G88+G89+G90+G91</f>
        <v>880041.31999999983</v>
      </c>
      <c r="H82" s="43">
        <f>H83+H84+H85+H86+H87+H88+H89+H90+H91</f>
        <v>922780.5</v>
      </c>
      <c r="I82" s="43">
        <f t="shared" si="26"/>
        <v>554.38000000000466</v>
      </c>
      <c r="J82" s="48">
        <f>J83+J84+J85+J86+J87+J88+J89+J90+J91</f>
        <v>923334.88</v>
      </c>
    </row>
    <row r="83" spans="2:10" x14ac:dyDescent="0.25">
      <c r="B83" s="8"/>
      <c r="C83" s="20"/>
      <c r="D83" s="9"/>
      <c r="E83" s="9">
        <v>3231</v>
      </c>
      <c r="F83" s="8" t="s">
        <v>91</v>
      </c>
      <c r="G83" s="71">
        <v>63348.06</v>
      </c>
      <c r="H83" s="43">
        <v>65100</v>
      </c>
      <c r="I83" s="43">
        <f t="shared" si="26"/>
        <v>0</v>
      </c>
      <c r="J83" s="48">
        <v>65100</v>
      </c>
    </row>
    <row r="84" spans="2:10" x14ac:dyDescent="0.25">
      <c r="B84" s="8"/>
      <c r="C84" s="20"/>
      <c r="D84" s="9"/>
      <c r="E84" s="9">
        <v>3232</v>
      </c>
      <c r="F84" s="8" t="s">
        <v>92</v>
      </c>
      <c r="G84" s="71">
        <v>181421.09</v>
      </c>
      <c r="H84" s="43">
        <v>195999.5</v>
      </c>
      <c r="I84" s="43">
        <f t="shared" si="26"/>
        <v>8260.6199999999953</v>
      </c>
      <c r="J84" s="48">
        <v>204260.12</v>
      </c>
    </row>
    <row r="85" spans="2:10" x14ac:dyDescent="0.25">
      <c r="B85" s="8"/>
      <c r="C85" s="20"/>
      <c r="D85" s="9"/>
      <c r="E85" s="9">
        <v>3233</v>
      </c>
      <c r="F85" s="8" t="s">
        <v>93</v>
      </c>
      <c r="G85" s="71">
        <v>4520.75</v>
      </c>
      <c r="H85" s="43">
        <v>2106</v>
      </c>
      <c r="I85" s="43">
        <f t="shared" si="26"/>
        <v>106</v>
      </c>
      <c r="J85" s="43">
        <v>2212</v>
      </c>
    </row>
    <row r="86" spans="2:10" x14ac:dyDescent="0.25">
      <c r="B86" s="8"/>
      <c r="C86" s="20"/>
      <c r="D86" s="9"/>
      <c r="E86" s="9">
        <v>3234</v>
      </c>
      <c r="F86" s="8" t="s">
        <v>94</v>
      </c>
      <c r="G86" s="71">
        <v>80765.7</v>
      </c>
      <c r="H86" s="43">
        <v>83000</v>
      </c>
      <c r="I86" s="43">
        <f t="shared" si="26"/>
        <v>0</v>
      </c>
      <c r="J86" s="43">
        <v>83000</v>
      </c>
    </row>
    <row r="87" spans="2:10" x14ac:dyDescent="0.25">
      <c r="B87" s="8"/>
      <c r="C87" s="20"/>
      <c r="D87" s="9"/>
      <c r="E87" s="9">
        <v>3235</v>
      </c>
      <c r="F87" s="8" t="s">
        <v>95</v>
      </c>
      <c r="G87" s="71">
        <v>8899.23</v>
      </c>
      <c r="H87" s="43">
        <v>8200</v>
      </c>
      <c r="I87" s="43">
        <f t="shared" si="26"/>
        <v>0</v>
      </c>
      <c r="J87" s="43">
        <v>8200</v>
      </c>
    </row>
    <row r="88" spans="2:10" x14ac:dyDescent="0.25">
      <c r="B88" s="8"/>
      <c r="C88" s="20"/>
      <c r="D88" s="9"/>
      <c r="E88" s="9">
        <v>3236</v>
      </c>
      <c r="F88" s="8" t="s">
        <v>96</v>
      </c>
      <c r="G88" s="71">
        <v>217375.05</v>
      </c>
      <c r="H88" s="43">
        <v>216050</v>
      </c>
      <c r="I88" s="43">
        <f t="shared" si="26"/>
        <v>0</v>
      </c>
      <c r="J88" s="43">
        <v>216050</v>
      </c>
    </row>
    <row r="89" spans="2:10" x14ac:dyDescent="0.25">
      <c r="B89" s="8"/>
      <c r="C89" s="20"/>
      <c r="D89" s="9"/>
      <c r="E89" s="9">
        <v>3237</v>
      </c>
      <c r="F89" s="8" t="s">
        <v>97</v>
      </c>
      <c r="G89" s="71">
        <v>224669.33</v>
      </c>
      <c r="H89" s="43">
        <v>253125</v>
      </c>
      <c r="I89" s="43">
        <f t="shared" si="26"/>
        <v>0</v>
      </c>
      <c r="J89" s="43">
        <v>253125</v>
      </c>
    </row>
    <row r="90" spans="2:10" x14ac:dyDescent="0.25">
      <c r="B90" s="8"/>
      <c r="C90" s="20"/>
      <c r="D90" s="9"/>
      <c r="E90" s="9">
        <v>3238</v>
      </c>
      <c r="F90" s="8" t="s">
        <v>98</v>
      </c>
      <c r="G90" s="71">
        <v>71417.34</v>
      </c>
      <c r="H90" s="43">
        <v>73000</v>
      </c>
      <c r="I90" s="43">
        <f t="shared" si="26"/>
        <v>-7812.239999999998</v>
      </c>
      <c r="J90" s="43">
        <v>65187.76</v>
      </c>
    </row>
    <row r="91" spans="2:10" x14ac:dyDescent="0.25">
      <c r="B91" s="8"/>
      <c r="C91" s="20"/>
      <c r="D91" s="9"/>
      <c r="E91" s="9">
        <v>3239</v>
      </c>
      <c r="F91" s="8" t="s">
        <v>99</v>
      </c>
      <c r="G91" s="71">
        <v>27624.77</v>
      </c>
      <c r="H91" s="43">
        <v>26200</v>
      </c>
      <c r="I91" s="43">
        <f t="shared" si="26"/>
        <v>0</v>
      </c>
      <c r="J91" s="43">
        <v>26200</v>
      </c>
    </row>
    <row r="92" spans="2:10" ht="25.5" x14ac:dyDescent="0.25">
      <c r="B92" s="8"/>
      <c r="C92" s="20"/>
      <c r="D92" s="9">
        <v>325</v>
      </c>
      <c r="E92" s="9"/>
      <c r="F92" s="26" t="s">
        <v>266</v>
      </c>
      <c r="G92" s="71">
        <f>G93</f>
        <v>0</v>
      </c>
      <c r="H92" s="71">
        <f t="shared" ref="H92:J92" si="38">H93</f>
        <v>0</v>
      </c>
      <c r="I92" s="71">
        <f t="shared" si="26"/>
        <v>187959</v>
      </c>
      <c r="J92" s="71">
        <f t="shared" si="38"/>
        <v>187959</v>
      </c>
    </row>
    <row r="93" spans="2:10" ht="25.5" x14ac:dyDescent="0.25">
      <c r="B93" s="8"/>
      <c r="C93" s="20"/>
      <c r="D93" s="9"/>
      <c r="E93" s="9">
        <v>3251</v>
      </c>
      <c r="F93" s="26" t="s">
        <v>267</v>
      </c>
      <c r="G93" s="71">
        <v>0</v>
      </c>
      <c r="H93" s="43">
        <v>0</v>
      </c>
      <c r="I93" s="43">
        <f t="shared" si="26"/>
        <v>187959</v>
      </c>
      <c r="J93" s="43">
        <v>187959</v>
      </c>
    </row>
    <row r="94" spans="2:10" x14ac:dyDescent="0.25">
      <c r="B94" s="8"/>
      <c r="C94" s="20"/>
      <c r="D94" s="9">
        <v>329</v>
      </c>
      <c r="E94" s="9"/>
      <c r="F94" s="8" t="s">
        <v>100</v>
      </c>
      <c r="G94" s="43">
        <f>G95+G96+G97+G98+G99+G100+G101</f>
        <v>57897.090000000004</v>
      </c>
      <c r="H94" s="43">
        <f t="shared" ref="H94" si="39">H95+H96+H97+H98+H99+H100+H101</f>
        <v>59315.000000000007</v>
      </c>
      <c r="I94" s="43">
        <f t="shared" si="26"/>
        <v>0</v>
      </c>
      <c r="J94" s="48">
        <f t="shared" ref="J94" si="40">J95+J96+J97+J98+J99+J100+J101</f>
        <v>59315.000000000007</v>
      </c>
    </row>
    <row r="95" spans="2:10" ht="25.5" x14ac:dyDescent="0.25">
      <c r="B95" s="8"/>
      <c r="C95" s="20"/>
      <c r="D95" s="9"/>
      <c r="E95" s="9">
        <v>3291</v>
      </c>
      <c r="F95" s="26" t="s">
        <v>101</v>
      </c>
      <c r="G95" s="71">
        <v>8624.52</v>
      </c>
      <c r="H95" s="43">
        <v>8624.52</v>
      </c>
      <c r="I95" s="43">
        <f t="shared" si="26"/>
        <v>0</v>
      </c>
      <c r="J95" s="43">
        <v>8624.52</v>
      </c>
    </row>
    <row r="96" spans="2:10" x14ac:dyDescent="0.25">
      <c r="B96" s="8"/>
      <c r="C96" s="20"/>
      <c r="D96" s="9"/>
      <c r="E96" s="9">
        <v>3292</v>
      </c>
      <c r="F96" s="26" t="s">
        <v>102</v>
      </c>
      <c r="G96" s="71">
        <v>17621.09</v>
      </c>
      <c r="H96" s="43">
        <v>17500.260000000002</v>
      </c>
      <c r="I96" s="43">
        <f t="shared" si="26"/>
        <v>0</v>
      </c>
      <c r="J96" s="43">
        <v>17500.260000000002</v>
      </c>
    </row>
    <row r="97" spans="2:10" x14ac:dyDescent="0.25">
      <c r="B97" s="8"/>
      <c r="C97" s="20"/>
      <c r="D97" s="9"/>
      <c r="E97" s="9">
        <v>3293</v>
      </c>
      <c r="F97" s="26" t="s">
        <v>103</v>
      </c>
      <c r="G97" s="71">
        <v>24.59</v>
      </c>
      <c r="H97" s="43">
        <v>0</v>
      </c>
      <c r="I97" s="43">
        <f t="shared" si="26"/>
        <v>0</v>
      </c>
      <c r="J97" s="43">
        <v>0</v>
      </c>
    </row>
    <row r="98" spans="2:10" x14ac:dyDescent="0.25">
      <c r="B98" s="8"/>
      <c r="C98" s="20"/>
      <c r="D98" s="9"/>
      <c r="E98" s="9">
        <v>3294</v>
      </c>
      <c r="F98" s="8" t="s">
        <v>104</v>
      </c>
      <c r="G98" s="71">
        <v>2404.6</v>
      </c>
      <c r="H98" s="43">
        <v>3500</v>
      </c>
      <c r="I98" s="43">
        <f t="shared" si="26"/>
        <v>0</v>
      </c>
      <c r="J98" s="43">
        <v>3500</v>
      </c>
    </row>
    <row r="99" spans="2:10" x14ac:dyDescent="0.25">
      <c r="B99" s="8"/>
      <c r="C99" s="8"/>
      <c r="D99" s="9"/>
      <c r="E99" s="9">
        <v>3295</v>
      </c>
      <c r="F99" s="8" t="s">
        <v>105</v>
      </c>
      <c r="G99" s="71">
        <v>16014.14</v>
      </c>
      <c r="H99" s="43">
        <v>16382.07</v>
      </c>
      <c r="I99" s="43">
        <f t="shared" si="26"/>
        <v>0</v>
      </c>
      <c r="J99" s="43">
        <v>16382.07</v>
      </c>
    </row>
    <row r="100" spans="2:10" x14ac:dyDescent="0.25">
      <c r="B100" s="8"/>
      <c r="C100" s="8"/>
      <c r="D100" s="9"/>
      <c r="E100" s="9">
        <v>3296</v>
      </c>
      <c r="F100" s="8" t="s">
        <v>106</v>
      </c>
      <c r="G100" s="71">
        <v>12808.15</v>
      </c>
      <c r="H100" s="43">
        <v>12808.15</v>
      </c>
      <c r="I100" s="43">
        <f t="shared" si="26"/>
        <v>0</v>
      </c>
      <c r="J100" s="43">
        <v>12808.15</v>
      </c>
    </row>
    <row r="101" spans="2:10" x14ac:dyDescent="0.25">
      <c r="B101" s="8"/>
      <c r="C101" s="8"/>
      <c r="D101" s="9"/>
      <c r="E101" s="9">
        <v>3299</v>
      </c>
      <c r="F101" s="8" t="s">
        <v>100</v>
      </c>
      <c r="G101" s="71">
        <v>400</v>
      </c>
      <c r="H101" s="43">
        <v>500</v>
      </c>
      <c r="I101" s="43">
        <f t="shared" si="26"/>
        <v>0</v>
      </c>
      <c r="J101" s="48">
        <v>500</v>
      </c>
    </row>
    <row r="102" spans="2:10" x14ac:dyDescent="0.25">
      <c r="B102" s="8"/>
      <c r="C102" s="8">
        <v>34</v>
      </c>
      <c r="D102" s="9"/>
      <c r="E102" s="9"/>
      <c r="F102" s="8" t="s">
        <v>107</v>
      </c>
      <c r="G102" s="43">
        <f>G103+G105</f>
        <v>67981.17</v>
      </c>
      <c r="H102" s="43">
        <f t="shared" ref="H102" si="41">H103+H105</f>
        <v>51000</v>
      </c>
      <c r="I102" s="43">
        <f t="shared" si="26"/>
        <v>0</v>
      </c>
      <c r="J102" s="48">
        <f t="shared" ref="J102" si="42">J103+J105</f>
        <v>51000</v>
      </c>
    </row>
    <row r="103" spans="2:10" x14ac:dyDescent="0.25">
      <c r="B103" s="8"/>
      <c r="C103" s="8"/>
      <c r="D103" s="9">
        <v>342</v>
      </c>
      <c r="E103" s="9"/>
      <c r="F103" s="8" t="s">
        <v>108</v>
      </c>
      <c r="G103" s="43">
        <f>G104</f>
        <v>0</v>
      </c>
      <c r="H103" s="43">
        <f t="shared" ref="H103:J103" si="43">H104</f>
        <v>0</v>
      </c>
      <c r="I103" s="43">
        <f t="shared" si="26"/>
        <v>0</v>
      </c>
      <c r="J103" s="48">
        <f t="shared" si="43"/>
        <v>0</v>
      </c>
    </row>
    <row r="104" spans="2:10" ht="25.5" x14ac:dyDescent="0.25">
      <c r="B104" s="8"/>
      <c r="C104" s="8"/>
      <c r="D104" s="9"/>
      <c r="E104" s="9">
        <v>3423</v>
      </c>
      <c r="F104" s="26" t="s">
        <v>109</v>
      </c>
      <c r="G104" s="43">
        <v>0</v>
      </c>
      <c r="H104" s="43">
        <v>0</v>
      </c>
      <c r="I104" s="43">
        <f t="shared" si="26"/>
        <v>0</v>
      </c>
      <c r="J104" s="48">
        <v>0</v>
      </c>
    </row>
    <row r="105" spans="2:10" x14ac:dyDescent="0.25">
      <c r="B105" s="8"/>
      <c r="C105" s="8"/>
      <c r="D105" s="9">
        <v>343</v>
      </c>
      <c r="E105" s="9"/>
      <c r="F105" s="8" t="s">
        <v>110</v>
      </c>
      <c r="G105" s="43">
        <f>G106+G107+G108</f>
        <v>67981.17</v>
      </c>
      <c r="H105" s="43">
        <f t="shared" ref="H105" si="44">H106+H107+H108</f>
        <v>51000</v>
      </c>
      <c r="I105" s="43">
        <f t="shared" si="26"/>
        <v>0</v>
      </c>
      <c r="J105" s="48">
        <f t="shared" ref="J105" si="45">J106+J107+J108</f>
        <v>51000</v>
      </c>
    </row>
    <row r="106" spans="2:10" x14ac:dyDescent="0.25">
      <c r="B106" s="8"/>
      <c r="C106" s="8"/>
      <c r="D106" s="9"/>
      <c r="E106" s="9">
        <v>3431</v>
      </c>
      <c r="F106" s="8" t="s">
        <v>111</v>
      </c>
      <c r="G106" s="71">
        <v>19466.71</v>
      </c>
      <c r="H106" s="43">
        <v>21000</v>
      </c>
      <c r="I106" s="43">
        <f t="shared" si="26"/>
        <v>0</v>
      </c>
      <c r="J106" s="43">
        <v>21000</v>
      </c>
    </row>
    <row r="107" spans="2:10" x14ac:dyDescent="0.25">
      <c r="B107" s="8"/>
      <c r="C107" s="8"/>
      <c r="D107" s="9"/>
      <c r="E107" s="9">
        <v>3433</v>
      </c>
      <c r="F107" s="8" t="s">
        <v>112</v>
      </c>
      <c r="G107" s="71">
        <v>48514.46</v>
      </c>
      <c r="H107" s="43">
        <v>30000</v>
      </c>
      <c r="I107" s="43">
        <f t="shared" si="26"/>
        <v>0</v>
      </c>
      <c r="J107" s="48">
        <v>30000</v>
      </c>
    </row>
    <row r="108" spans="2:10" x14ac:dyDescent="0.25">
      <c r="B108" s="8"/>
      <c r="C108" s="8"/>
      <c r="D108" s="9"/>
      <c r="E108" s="9">
        <v>3434</v>
      </c>
      <c r="F108" s="8" t="s">
        <v>113</v>
      </c>
      <c r="G108" s="43">
        <v>0</v>
      </c>
      <c r="H108" s="43">
        <v>0</v>
      </c>
      <c r="I108" s="43">
        <f t="shared" si="26"/>
        <v>0</v>
      </c>
      <c r="J108" s="43">
        <v>0</v>
      </c>
    </row>
    <row r="109" spans="2:10" x14ac:dyDescent="0.25">
      <c r="B109" s="8"/>
      <c r="C109" s="8">
        <v>38</v>
      </c>
      <c r="D109" s="9"/>
      <c r="E109" s="9"/>
      <c r="F109" s="8" t="s">
        <v>114</v>
      </c>
      <c r="G109" s="43">
        <f>G110</f>
        <v>772.95</v>
      </c>
      <c r="H109" s="43">
        <f>H110</f>
        <v>1000</v>
      </c>
      <c r="I109" s="43">
        <f t="shared" si="26"/>
        <v>0</v>
      </c>
      <c r="J109" s="43">
        <f>J110</f>
        <v>1000</v>
      </c>
    </row>
    <row r="110" spans="2:10" x14ac:dyDescent="0.25">
      <c r="B110" s="8"/>
      <c r="C110" s="8"/>
      <c r="D110" s="9">
        <v>383</v>
      </c>
      <c r="E110" s="9"/>
      <c r="F110" s="8" t="s">
        <v>115</v>
      </c>
      <c r="G110" s="43">
        <f>G111+G113+G114+G112</f>
        <v>772.95</v>
      </c>
      <c r="H110" s="43">
        <f t="shared" ref="H110" si="46">H111+H113+H114+H112</f>
        <v>1000</v>
      </c>
      <c r="I110" s="43">
        <f t="shared" si="26"/>
        <v>0</v>
      </c>
      <c r="J110" s="48">
        <f t="shared" ref="J110" si="47">J111+J113+J114+J112</f>
        <v>1000</v>
      </c>
    </row>
    <row r="111" spans="2:10" x14ac:dyDescent="0.25">
      <c r="B111" s="8"/>
      <c r="C111" s="8"/>
      <c r="D111" s="9"/>
      <c r="E111" s="9">
        <v>3831</v>
      </c>
      <c r="F111" s="8" t="s">
        <v>116</v>
      </c>
      <c r="G111" s="71">
        <v>0</v>
      </c>
      <c r="H111" s="43">
        <v>0</v>
      </c>
      <c r="I111" s="43">
        <f t="shared" si="26"/>
        <v>0</v>
      </c>
      <c r="J111" s="48">
        <v>0</v>
      </c>
    </row>
    <row r="112" spans="2:10" x14ac:dyDescent="0.25">
      <c r="B112" s="8"/>
      <c r="C112" s="8"/>
      <c r="D112" s="9"/>
      <c r="E112" s="9">
        <v>3833</v>
      </c>
      <c r="F112" s="8" t="s">
        <v>218</v>
      </c>
      <c r="G112" s="71">
        <v>0</v>
      </c>
      <c r="H112" s="43">
        <v>0</v>
      </c>
      <c r="I112" s="43">
        <f t="shared" si="26"/>
        <v>0</v>
      </c>
      <c r="J112" s="48">
        <v>0</v>
      </c>
    </row>
    <row r="113" spans="2:10" x14ac:dyDescent="0.25">
      <c r="B113" s="8"/>
      <c r="C113" s="8"/>
      <c r="D113" s="9"/>
      <c r="E113" s="9">
        <v>3834</v>
      </c>
      <c r="F113" s="8" t="s">
        <v>117</v>
      </c>
      <c r="G113" s="71">
        <v>772.95</v>
      </c>
      <c r="H113" s="43">
        <v>1000</v>
      </c>
      <c r="I113" s="43">
        <f t="shared" si="26"/>
        <v>0</v>
      </c>
      <c r="J113" s="43">
        <v>1000</v>
      </c>
    </row>
    <row r="114" spans="2:10" x14ac:dyDescent="0.25">
      <c r="B114" s="8"/>
      <c r="C114" s="8"/>
      <c r="D114" s="9"/>
      <c r="E114" s="9">
        <v>3835</v>
      </c>
      <c r="F114" s="8" t="s">
        <v>118</v>
      </c>
      <c r="G114" s="43">
        <v>0</v>
      </c>
      <c r="H114" s="43">
        <v>0</v>
      </c>
      <c r="I114" s="43">
        <f t="shared" si="26"/>
        <v>0</v>
      </c>
      <c r="J114" s="43">
        <v>0</v>
      </c>
    </row>
    <row r="115" spans="2:10" x14ac:dyDescent="0.25">
      <c r="B115" s="10">
        <v>4</v>
      </c>
      <c r="C115" s="10"/>
      <c r="D115" s="10"/>
      <c r="E115" s="10"/>
      <c r="F115" s="18" t="s">
        <v>6</v>
      </c>
      <c r="G115" s="42">
        <f>G119+G130+G134+G116</f>
        <v>583983.23</v>
      </c>
      <c r="H115" s="42">
        <f t="shared" ref="H115" si="48">H119+H130+H134+H116</f>
        <v>2383309.5</v>
      </c>
      <c r="I115" s="42">
        <f t="shared" si="26"/>
        <v>154215.62000000011</v>
      </c>
      <c r="J115" s="39">
        <f t="shared" ref="J115" si="49">J119+J130+J134+J116</f>
        <v>2537525.12</v>
      </c>
    </row>
    <row r="116" spans="2:10" x14ac:dyDescent="0.25">
      <c r="B116" s="12"/>
      <c r="C116" s="12">
        <v>41</v>
      </c>
      <c r="D116" s="12"/>
      <c r="E116" s="12"/>
      <c r="F116" s="19" t="s">
        <v>206</v>
      </c>
      <c r="G116" s="43">
        <f t="shared" ref="G116" si="50">G117</f>
        <v>3375</v>
      </c>
      <c r="H116" s="43">
        <f t="shared" ref="H116" si="51">H117</f>
        <v>0</v>
      </c>
      <c r="I116" s="43">
        <f t="shared" si="26"/>
        <v>0</v>
      </c>
      <c r="J116" s="48">
        <f t="shared" ref="J116" si="52">J117</f>
        <v>0</v>
      </c>
    </row>
    <row r="117" spans="2:10" x14ac:dyDescent="0.25">
      <c r="B117" s="12"/>
      <c r="C117" s="12"/>
      <c r="D117" s="12">
        <v>412</v>
      </c>
      <c r="E117" s="12"/>
      <c r="F117" s="19" t="s">
        <v>207</v>
      </c>
      <c r="G117" s="43">
        <f t="shared" ref="G117:H117" si="53">G118</f>
        <v>3375</v>
      </c>
      <c r="H117" s="43">
        <f t="shared" si="53"/>
        <v>0</v>
      </c>
      <c r="I117" s="43">
        <f t="shared" si="26"/>
        <v>0</v>
      </c>
      <c r="J117" s="48">
        <f>J118</f>
        <v>0</v>
      </c>
    </row>
    <row r="118" spans="2:10" x14ac:dyDescent="0.25">
      <c r="B118" s="12"/>
      <c r="C118" s="12"/>
      <c r="D118" s="12"/>
      <c r="E118" s="12">
        <v>4123</v>
      </c>
      <c r="F118" s="19" t="s">
        <v>208</v>
      </c>
      <c r="G118" s="43">
        <v>3375</v>
      </c>
      <c r="H118" s="43">
        <v>0</v>
      </c>
      <c r="I118" s="43">
        <f t="shared" si="26"/>
        <v>0</v>
      </c>
      <c r="J118" s="48">
        <v>0</v>
      </c>
    </row>
    <row r="119" spans="2:10" x14ac:dyDescent="0.25">
      <c r="B119" s="11"/>
      <c r="C119" s="11">
        <v>42</v>
      </c>
      <c r="D119" s="11"/>
      <c r="E119" s="11"/>
      <c r="F119" s="19" t="s">
        <v>119</v>
      </c>
      <c r="G119" s="43">
        <f>G120+G126+G128</f>
        <v>325490.11</v>
      </c>
      <c r="H119" s="43">
        <f t="shared" ref="H119" si="54">H120+H126+H128</f>
        <v>186309.5</v>
      </c>
      <c r="I119" s="43">
        <f t="shared" si="26"/>
        <v>16215.619999999995</v>
      </c>
      <c r="J119" s="48">
        <f t="shared" ref="J119" si="55">J120+J126+J128</f>
        <v>202525.12</v>
      </c>
    </row>
    <row r="120" spans="2:10" x14ac:dyDescent="0.25">
      <c r="B120" s="11"/>
      <c r="C120" s="11"/>
      <c r="D120" s="8">
        <v>422</v>
      </c>
      <c r="E120" s="8"/>
      <c r="F120" s="8" t="s">
        <v>120</v>
      </c>
      <c r="G120" s="43">
        <f>G121+G122+G123+G124+G125</f>
        <v>319690.11</v>
      </c>
      <c r="H120" s="43">
        <f t="shared" ref="H120" si="56">H121+H122+H123+H124+H125</f>
        <v>143809.5</v>
      </c>
      <c r="I120" s="43">
        <f t="shared" si="26"/>
        <v>16215.619999999995</v>
      </c>
      <c r="J120" s="48">
        <f t="shared" ref="J120" si="57">J121+J122+J123+J124+J125</f>
        <v>160025.12</v>
      </c>
    </row>
    <row r="121" spans="2:10" x14ac:dyDescent="0.25">
      <c r="B121" s="11"/>
      <c r="C121" s="11"/>
      <c r="D121" s="8"/>
      <c r="E121" s="8">
        <v>4221</v>
      </c>
      <c r="F121" s="8" t="s">
        <v>121</v>
      </c>
      <c r="G121" s="71">
        <v>59475</v>
      </c>
      <c r="H121" s="43">
        <v>55673.25</v>
      </c>
      <c r="I121" s="43">
        <f t="shared" si="26"/>
        <v>21719.990000000005</v>
      </c>
      <c r="J121" s="48">
        <v>77393.240000000005</v>
      </c>
    </row>
    <row r="122" spans="2:10" x14ac:dyDescent="0.25">
      <c r="B122" s="11"/>
      <c r="C122" s="11"/>
      <c r="D122" s="8"/>
      <c r="E122" s="8">
        <v>4222</v>
      </c>
      <c r="F122" s="8" t="s">
        <v>122</v>
      </c>
      <c r="G122" s="71">
        <v>0</v>
      </c>
      <c r="H122" s="43">
        <v>0</v>
      </c>
      <c r="I122" s="43">
        <f t="shared" si="26"/>
        <v>0</v>
      </c>
      <c r="J122" s="48">
        <v>0</v>
      </c>
    </row>
    <row r="123" spans="2:10" x14ac:dyDescent="0.25">
      <c r="B123" s="11"/>
      <c r="C123" s="11"/>
      <c r="D123" s="8"/>
      <c r="E123" s="8">
        <v>4223</v>
      </c>
      <c r="F123" s="8" t="s">
        <v>123</v>
      </c>
      <c r="G123" s="71">
        <v>22331.01</v>
      </c>
      <c r="H123" s="43">
        <v>23600</v>
      </c>
      <c r="I123" s="43">
        <f t="shared" si="26"/>
        <v>1600</v>
      </c>
      <c r="J123" s="48">
        <v>25200</v>
      </c>
    </row>
    <row r="124" spans="2:10" x14ac:dyDescent="0.25">
      <c r="B124" s="11"/>
      <c r="C124" s="11"/>
      <c r="D124" s="8"/>
      <c r="E124" s="8">
        <v>4224</v>
      </c>
      <c r="F124" s="8" t="s">
        <v>124</v>
      </c>
      <c r="G124" s="71">
        <v>237884.1</v>
      </c>
      <c r="H124" s="43">
        <v>43536.25</v>
      </c>
      <c r="I124" s="43">
        <f t="shared" si="26"/>
        <v>-7104.3700000000026</v>
      </c>
      <c r="J124" s="48">
        <v>36431.879999999997</v>
      </c>
    </row>
    <row r="125" spans="2:10" x14ac:dyDescent="0.25">
      <c r="B125" s="11"/>
      <c r="C125" s="11"/>
      <c r="D125" s="8"/>
      <c r="E125" s="8">
        <v>4227</v>
      </c>
      <c r="F125" s="8" t="s">
        <v>125</v>
      </c>
      <c r="G125" s="71">
        <v>0</v>
      </c>
      <c r="H125" s="43">
        <v>21000</v>
      </c>
      <c r="I125" s="43">
        <f t="shared" ref="I125:I136" si="58">J125-H125</f>
        <v>0</v>
      </c>
      <c r="J125" s="43">
        <v>21000</v>
      </c>
    </row>
    <row r="126" spans="2:10" x14ac:dyDescent="0.25">
      <c r="B126" s="11"/>
      <c r="C126" s="11"/>
      <c r="D126" s="8">
        <v>423</v>
      </c>
      <c r="E126" s="8"/>
      <c r="F126" s="8" t="s">
        <v>126</v>
      </c>
      <c r="G126" s="43">
        <f>G127</f>
        <v>0</v>
      </c>
      <c r="H126" s="43">
        <f t="shared" ref="H126:J126" si="59">H127</f>
        <v>40000</v>
      </c>
      <c r="I126" s="43">
        <f t="shared" si="58"/>
        <v>0</v>
      </c>
      <c r="J126" s="48">
        <f t="shared" si="59"/>
        <v>40000</v>
      </c>
    </row>
    <row r="127" spans="2:10" x14ac:dyDescent="0.25">
      <c r="B127" s="11"/>
      <c r="C127" s="11"/>
      <c r="D127" s="8"/>
      <c r="E127" s="8">
        <v>4231</v>
      </c>
      <c r="F127" s="8" t="s">
        <v>75</v>
      </c>
      <c r="G127" s="71">
        <v>0</v>
      </c>
      <c r="H127" s="43">
        <v>40000</v>
      </c>
      <c r="I127" s="43">
        <f t="shared" si="58"/>
        <v>0</v>
      </c>
      <c r="J127" s="51">
        <v>40000</v>
      </c>
    </row>
    <row r="128" spans="2:10" x14ac:dyDescent="0.25">
      <c r="B128" s="11"/>
      <c r="C128" s="11"/>
      <c r="D128" s="8">
        <v>426</v>
      </c>
      <c r="E128" s="8"/>
      <c r="F128" s="8" t="s">
        <v>127</v>
      </c>
      <c r="G128" s="43">
        <f>G129</f>
        <v>5800</v>
      </c>
      <c r="H128" s="43">
        <f t="shared" ref="H128:J128" si="60">H129</f>
        <v>2500</v>
      </c>
      <c r="I128" s="43">
        <f t="shared" si="58"/>
        <v>0</v>
      </c>
      <c r="J128" s="48">
        <f t="shared" si="60"/>
        <v>2500</v>
      </c>
    </row>
    <row r="129" spans="2:10" x14ac:dyDescent="0.25">
      <c r="B129" s="11"/>
      <c r="C129" s="11"/>
      <c r="D129" s="8"/>
      <c r="E129" s="8">
        <v>4262</v>
      </c>
      <c r="F129" s="8" t="s">
        <v>128</v>
      </c>
      <c r="G129" s="71">
        <v>5800</v>
      </c>
      <c r="H129" s="43">
        <v>2500</v>
      </c>
      <c r="I129" s="43">
        <f t="shared" si="58"/>
        <v>0</v>
      </c>
      <c r="J129" s="48">
        <v>2500</v>
      </c>
    </row>
    <row r="130" spans="2:10" x14ac:dyDescent="0.25">
      <c r="B130" s="11"/>
      <c r="C130" s="11">
        <v>45</v>
      </c>
      <c r="D130" s="8"/>
      <c r="E130" s="8"/>
      <c r="F130" s="8" t="s">
        <v>129</v>
      </c>
      <c r="G130" s="43">
        <f>G131</f>
        <v>255118.12</v>
      </c>
      <c r="H130" s="43">
        <f t="shared" ref="H130:J130" si="61">H131</f>
        <v>2197000</v>
      </c>
      <c r="I130" s="43">
        <f t="shared" si="58"/>
        <v>138000</v>
      </c>
      <c r="J130" s="48">
        <f t="shared" si="61"/>
        <v>2335000</v>
      </c>
    </row>
    <row r="131" spans="2:10" x14ac:dyDescent="0.25">
      <c r="B131" s="11"/>
      <c r="C131" s="11"/>
      <c r="D131" s="8">
        <v>451</v>
      </c>
      <c r="E131" s="8"/>
      <c r="F131" s="8" t="s">
        <v>130</v>
      </c>
      <c r="G131" s="43">
        <f>G132</f>
        <v>255118.12</v>
      </c>
      <c r="H131" s="43">
        <f>H132</f>
        <v>2197000</v>
      </c>
      <c r="I131" s="43">
        <f t="shared" si="58"/>
        <v>138000</v>
      </c>
      <c r="J131" s="48">
        <f>J132</f>
        <v>2335000</v>
      </c>
    </row>
    <row r="132" spans="2:10" x14ac:dyDescent="0.25">
      <c r="B132" s="11"/>
      <c r="C132" s="11"/>
      <c r="D132" s="8"/>
      <c r="E132" s="8">
        <v>4511</v>
      </c>
      <c r="F132" s="8" t="s">
        <v>130</v>
      </c>
      <c r="G132" s="71">
        <v>255118.12</v>
      </c>
      <c r="H132" s="43">
        <v>2197000</v>
      </c>
      <c r="I132" s="43">
        <f t="shared" si="58"/>
        <v>138000</v>
      </c>
      <c r="J132" s="48">
        <v>2335000</v>
      </c>
    </row>
    <row r="133" spans="2:10" x14ac:dyDescent="0.25">
      <c r="B133" s="11">
        <v>5</v>
      </c>
      <c r="C133" s="11"/>
      <c r="D133" s="8"/>
      <c r="E133" s="8"/>
      <c r="F133" s="8" t="s">
        <v>10</v>
      </c>
      <c r="G133" s="43">
        <f>G134</f>
        <v>0</v>
      </c>
      <c r="H133" s="43">
        <f t="shared" ref="H133:J135" si="62">H134</f>
        <v>0</v>
      </c>
      <c r="I133" s="43">
        <f t="shared" si="58"/>
        <v>0</v>
      </c>
      <c r="J133" s="48">
        <f t="shared" si="62"/>
        <v>0</v>
      </c>
    </row>
    <row r="134" spans="2:10" x14ac:dyDescent="0.25">
      <c r="B134" s="11"/>
      <c r="C134" s="11">
        <v>54</v>
      </c>
      <c r="D134" s="8"/>
      <c r="E134" s="8"/>
      <c r="F134" s="8" t="s">
        <v>131</v>
      </c>
      <c r="G134" s="43">
        <v>0</v>
      </c>
      <c r="H134" s="43">
        <f t="shared" si="62"/>
        <v>0</v>
      </c>
      <c r="I134" s="43">
        <f t="shared" si="58"/>
        <v>0</v>
      </c>
      <c r="J134" s="48">
        <f t="shared" si="62"/>
        <v>0</v>
      </c>
    </row>
    <row r="135" spans="2:10" ht="38.25" x14ac:dyDescent="0.25">
      <c r="B135" s="11"/>
      <c r="C135" s="11"/>
      <c r="D135" s="8">
        <v>544</v>
      </c>
      <c r="E135" s="8"/>
      <c r="F135" s="26" t="s">
        <v>132</v>
      </c>
      <c r="G135" s="43">
        <f>G136</f>
        <v>0</v>
      </c>
      <c r="H135" s="43">
        <f t="shared" si="62"/>
        <v>0</v>
      </c>
      <c r="I135" s="43">
        <f t="shared" si="58"/>
        <v>0</v>
      </c>
      <c r="J135" s="48">
        <f t="shared" si="62"/>
        <v>0</v>
      </c>
    </row>
    <row r="136" spans="2:10" ht="25.5" x14ac:dyDescent="0.25">
      <c r="B136" s="11"/>
      <c r="C136" s="11"/>
      <c r="D136" s="8"/>
      <c r="E136" s="8">
        <v>5443</v>
      </c>
      <c r="F136" s="26" t="s">
        <v>133</v>
      </c>
      <c r="G136" s="43">
        <v>0</v>
      </c>
      <c r="H136" s="43">
        <v>0</v>
      </c>
      <c r="I136" s="43">
        <f t="shared" si="58"/>
        <v>0</v>
      </c>
      <c r="J136" s="51">
        <v>0</v>
      </c>
    </row>
  </sheetData>
  <mergeCells count="11">
    <mergeCell ref="B13:F13"/>
    <mergeCell ref="B58:F58"/>
    <mergeCell ref="B59:F59"/>
    <mergeCell ref="B7:I7"/>
    <mergeCell ref="B11:I11"/>
    <mergeCell ref="B1:I1"/>
    <mergeCell ref="B2:I2"/>
    <mergeCell ref="B3:I3"/>
    <mergeCell ref="B12:F12"/>
    <mergeCell ref="B9:J9"/>
    <mergeCell ref="B5:J5"/>
  </mergeCells>
  <pageMargins left="0.70866141732283472" right="0.70866141732283472" top="0.74803149606299213" bottom="0.74803149606299213" header="0.31496062992125984" footer="0.31496062992125984"/>
  <pageSetup paperSize="9" scale="63" firstPageNumber="2" fitToHeight="0" orientation="landscape" useFirstPageNumber="1" r:id="rId1"/>
  <headerFooter scaleWithDoc="0" alignWithMargins="0">
    <oddFooter>&amp;C&amp;P od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5"/>
  <sheetViews>
    <sheetView topLeftCell="A9" zoomScaleNormal="100" workbookViewId="0">
      <selection activeCell="C43" sqref="C43"/>
    </sheetView>
  </sheetViews>
  <sheetFormatPr defaultRowHeight="15" x14ac:dyDescent="0.25"/>
  <cols>
    <col min="2" max="2" width="37.7109375" customWidth="1"/>
    <col min="3" max="4" width="25.28515625" customWidth="1"/>
    <col min="5" max="5" width="20.42578125" customWidth="1"/>
    <col min="6" max="6" width="25.28515625" customWidth="1"/>
  </cols>
  <sheetData>
    <row r="1" spans="2:9" ht="15.75" x14ac:dyDescent="0.25">
      <c r="B1" s="115" t="s">
        <v>49</v>
      </c>
      <c r="C1" s="115"/>
      <c r="D1" s="115"/>
      <c r="E1" s="115"/>
      <c r="F1" s="115"/>
      <c r="G1" s="115"/>
      <c r="H1" s="115"/>
      <c r="I1" s="115"/>
    </row>
    <row r="2" spans="2:9" ht="18" x14ac:dyDescent="0.25">
      <c r="B2" s="116" t="s">
        <v>50</v>
      </c>
      <c r="C2" s="116"/>
      <c r="D2" s="116"/>
      <c r="E2" s="116"/>
      <c r="F2" s="116"/>
      <c r="G2" s="116"/>
      <c r="H2" s="116"/>
      <c r="I2" s="116"/>
    </row>
    <row r="3" spans="2:9" ht="18" x14ac:dyDescent="0.25">
      <c r="B3" s="116" t="s">
        <v>257</v>
      </c>
      <c r="C3" s="116"/>
      <c r="D3" s="116"/>
      <c r="E3" s="116"/>
      <c r="F3" s="116"/>
      <c r="G3" s="116"/>
      <c r="H3" s="116"/>
      <c r="I3" s="116"/>
    </row>
    <row r="4" spans="2:9" ht="18" x14ac:dyDescent="0.25">
      <c r="B4" s="2"/>
      <c r="C4" s="2"/>
      <c r="D4" s="2"/>
      <c r="E4" s="2"/>
      <c r="F4" s="2"/>
      <c r="G4" s="2"/>
      <c r="H4" s="2"/>
    </row>
    <row r="5" spans="2:9" ht="18" customHeight="1" x14ac:dyDescent="0.25">
      <c r="B5" s="127"/>
      <c r="C5" s="127"/>
      <c r="D5" s="127"/>
      <c r="E5" s="127"/>
      <c r="F5" s="58"/>
      <c r="G5" s="58"/>
      <c r="H5" s="58"/>
      <c r="I5" s="58"/>
    </row>
    <row r="7" spans="2:9" ht="15.75" customHeight="1" x14ac:dyDescent="0.25">
      <c r="B7" s="127" t="s">
        <v>250</v>
      </c>
      <c r="C7" s="127"/>
      <c r="D7" s="127"/>
      <c r="E7" s="127"/>
      <c r="F7" s="127"/>
    </row>
    <row r="8" spans="2:9" ht="9.75" customHeight="1" x14ac:dyDescent="0.25">
      <c r="B8" s="2"/>
      <c r="C8" s="2"/>
      <c r="D8" s="2"/>
      <c r="E8" s="3"/>
      <c r="F8" s="2"/>
    </row>
    <row r="9" spans="2:9" ht="38.25" x14ac:dyDescent="0.25">
      <c r="B9" s="36" t="s">
        <v>7</v>
      </c>
      <c r="C9" s="36" t="s">
        <v>258</v>
      </c>
      <c r="D9" s="36" t="s">
        <v>259</v>
      </c>
      <c r="E9" s="36" t="s">
        <v>255</v>
      </c>
      <c r="F9" s="36" t="s">
        <v>260</v>
      </c>
    </row>
    <row r="10" spans="2:9" x14ac:dyDescent="0.25">
      <c r="B10" s="36">
        <v>1</v>
      </c>
      <c r="C10" s="36">
        <v>2</v>
      </c>
      <c r="D10" s="36">
        <v>3</v>
      </c>
      <c r="E10" s="36">
        <v>4</v>
      </c>
      <c r="F10" s="36">
        <v>5</v>
      </c>
    </row>
    <row r="11" spans="2:9" x14ac:dyDescent="0.25">
      <c r="B11" s="61" t="s">
        <v>33</v>
      </c>
      <c r="C11" s="62">
        <f>C12+C16+C18+C20+C25+C27+C23</f>
        <v>11158017.59</v>
      </c>
      <c r="D11" s="62">
        <f>D12+D16+D18+D20+D25+D27+D23</f>
        <v>16373295</v>
      </c>
      <c r="E11" s="85">
        <f>F11-D11</f>
        <v>329702</v>
      </c>
      <c r="F11" s="62">
        <f>F12+F16+F18+F20+F25+F27+F23</f>
        <v>16702997</v>
      </c>
      <c r="I11" s="66"/>
    </row>
    <row r="12" spans="2:9" x14ac:dyDescent="0.25">
      <c r="B12" s="7" t="s">
        <v>31</v>
      </c>
      <c r="C12" s="42">
        <f>C13+C14+C15</f>
        <v>960412</v>
      </c>
      <c r="D12" s="42">
        <f t="shared" ref="D12" si="0">D13+D14+D15</f>
        <v>819720</v>
      </c>
      <c r="E12" s="42">
        <f t="shared" ref="E12:E28" si="1">F12-D12</f>
        <v>44664</v>
      </c>
      <c r="F12" s="42">
        <f>F13+F14+F15</f>
        <v>864384</v>
      </c>
    </row>
    <row r="13" spans="2:9" x14ac:dyDescent="0.25">
      <c r="B13" s="29" t="s">
        <v>30</v>
      </c>
      <c r="C13" s="71">
        <v>262720</v>
      </c>
      <c r="D13" s="43">
        <v>177720</v>
      </c>
      <c r="E13" s="71">
        <f t="shared" si="1"/>
        <v>0</v>
      </c>
      <c r="F13" s="43">
        <v>177720</v>
      </c>
    </row>
    <row r="14" spans="2:9" x14ac:dyDescent="0.25">
      <c r="B14" s="28" t="s">
        <v>200</v>
      </c>
      <c r="C14" s="71">
        <v>697692</v>
      </c>
      <c r="D14" s="43">
        <v>642000</v>
      </c>
      <c r="E14" s="71">
        <f t="shared" si="1"/>
        <v>44664</v>
      </c>
      <c r="F14" s="43">
        <v>686664</v>
      </c>
    </row>
    <row r="15" spans="2:9" x14ac:dyDescent="0.25">
      <c r="B15" s="28" t="s">
        <v>201</v>
      </c>
      <c r="C15" s="71">
        <v>0</v>
      </c>
      <c r="D15" s="71">
        <v>0</v>
      </c>
      <c r="E15" s="71">
        <f t="shared" si="1"/>
        <v>0</v>
      </c>
      <c r="F15" s="43">
        <v>0</v>
      </c>
    </row>
    <row r="16" spans="2:9" x14ac:dyDescent="0.25">
      <c r="B16" s="59" t="s">
        <v>219</v>
      </c>
      <c r="C16" s="42">
        <f>C17</f>
        <v>1361516.8</v>
      </c>
      <c r="D16" s="42">
        <f t="shared" ref="D16:F16" si="2">D17</f>
        <v>1474000</v>
      </c>
      <c r="E16" s="42">
        <f t="shared" si="1"/>
        <v>0</v>
      </c>
      <c r="F16" s="42">
        <f t="shared" si="2"/>
        <v>1474000</v>
      </c>
    </row>
    <row r="17" spans="2:6" ht="25.5" x14ac:dyDescent="0.25">
      <c r="B17" s="27" t="s">
        <v>220</v>
      </c>
      <c r="C17" s="71">
        <v>1361516.8</v>
      </c>
      <c r="D17" s="71">
        <v>1474000</v>
      </c>
      <c r="E17" s="71">
        <f t="shared" si="1"/>
        <v>0</v>
      </c>
      <c r="F17" s="71">
        <v>1474000</v>
      </c>
    </row>
    <row r="18" spans="2:6" x14ac:dyDescent="0.25">
      <c r="B18" s="75" t="s">
        <v>221</v>
      </c>
      <c r="C18" s="42">
        <f>C19</f>
        <v>8812911.7899999991</v>
      </c>
      <c r="D18" s="42">
        <f t="shared" ref="D18:F18" si="3">D19</f>
        <v>12051274</v>
      </c>
      <c r="E18" s="42">
        <f t="shared" si="1"/>
        <v>0</v>
      </c>
      <c r="F18" s="42">
        <f t="shared" si="3"/>
        <v>12051274</v>
      </c>
    </row>
    <row r="19" spans="2:6" x14ac:dyDescent="0.25">
      <c r="B19" s="90" t="s">
        <v>268</v>
      </c>
      <c r="C19" s="73">
        <v>8812911.7899999991</v>
      </c>
      <c r="D19" s="71">
        <v>12051274</v>
      </c>
      <c r="E19" s="71">
        <f t="shared" si="1"/>
        <v>0</v>
      </c>
      <c r="F19" s="71">
        <v>12051274</v>
      </c>
    </row>
    <row r="20" spans="2:6" x14ac:dyDescent="0.25">
      <c r="B20" s="60" t="s">
        <v>222</v>
      </c>
      <c r="C20" s="42">
        <f>C21+C22</f>
        <v>0</v>
      </c>
      <c r="D20" s="42">
        <f t="shared" ref="D20" si="4">D21+D22</f>
        <v>1999801</v>
      </c>
      <c r="E20" s="42">
        <f t="shared" si="1"/>
        <v>275038</v>
      </c>
      <c r="F20" s="42">
        <f t="shared" ref="F20" si="5">F21+F22</f>
        <v>2274839</v>
      </c>
    </row>
    <row r="21" spans="2:6" x14ac:dyDescent="0.25">
      <c r="B21" s="27" t="s">
        <v>223</v>
      </c>
      <c r="C21" s="71">
        <v>0</v>
      </c>
      <c r="D21" s="43">
        <v>0</v>
      </c>
      <c r="E21" s="71">
        <f t="shared" si="1"/>
        <v>0</v>
      </c>
      <c r="F21" s="45">
        <v>0</v>
      </c>
    </row>
    <row r="22" spans="2:6" ht="25.5" x14ac:dyDescent="0.25">
      <c r="B22" s="27" t="s">
        <v>224</v>
      </c>
      <c r="C22" s="71">
        <v>0</v>
      </c>
      <c r="D22" s="43">
        <v>1999801</v>
      </c>
      <c r="E22" s="71">
        <f t="shared" si="1"/>
        <v>275038</v>
      </c>
      <c r="F22" s="43">
        <v>2274839</v>
      </c>
    </row>
    <row r="23" spans="2:6" x14ac:dyDescent="0.25">
      <c r="B23" s="75" t="s">
        <v>269</v>
      </c>
      <c r="C23" s="42">
        <f t="shared" ref="C23:D23" si="6">C24</f>
        <v>0</v>
      </c>
      <c r="D23" s="42">
        <f t="shared" si="6"/>
        <v>0</v>
      </c>
      <c r="E23" s="42">
        <f t="shared" si="1"/>
        <v>10000</v>
      </c>
      <c r="F23" s="42">
        <f>F24</f>
        <v>10000</v>
      </c>
    </row>
    <row r="24" spans="2:6" ht="25.5" x14ac:dyDescent="0.25">
      <c r="B24" s="27" t="s">
        <v>271</v>
      </c>
      <c r="C24" s="71">
        <v>0</v>
      </c>
      <c r="D24" s="43">
        <v>0</v>
      </c>
      <c r="E24" s="71">
        <f t="shared" si="1"/>
        <v>10000</v>
      </c>
      <c r="F24" s="43">
        <v>10000</v>
      </c>
    </row>
    <row r="25" spans="2:6" ht="38.25" x14ac:dyDescent="0.25">
      <c r="B25" s="60" t="s">
        <v>225</v>
      </c>
      <c r="C25" s="42">
        <f>C26</f>
        <v>23177</v>
      </c>
      <c r="D25" s="42">
        <f t="shared" ref="D25:F25" si="7">D26</f>
        <v>28500</v>
      </c>
      <c r="E25" s="71">
        <f t="shared" si="1"/>
        <v>0</v>
      </c>
      <c r="F25" s="42">
        <f t="shared" si="7"/>
        <v>28500</v>
      </c>
    </row>
    <row r="26" spans="2:6" ht="38.25" x14ac:dyDescent="0.25">
      <c r="B26" s="27" t="s">
        <v>226</v>
      </c>
      <c r="C26" s="71">
        <v>23177</v>
      </c>
      <c r="D26" s="71">
        <v>28500</v>
      </c>
      <c r="E26" s="42">
        <f t="shared" si="1"/>
        <v>0</v>
      </c>
      <c r="F26" s="71">
        <v>28500</v>
      </c>
    </row>
    <row r="27" spans="2:6" x14ac:dyDescent="0.25">
      <c r="B27" s="60" t="s">
        <v>227</v>
      </c>
      <c r="C27" s="42">
        <f>C28</f>
        <v>0</v>
      </c>
      <c r="D27" s="42">
        <f t="shared" ref="D27:F27" si="8">D28</f>
        <v>0</v>
      </c>
      <c r="E27" s="71">
        <f t="shared" si="1"/>
        <v>0</v>
      </c>
      <c r="F27" s="42">
        <f t="shared" si="8"/>
        <v>0</v>
      </c>
    </row>
    <row r="28" spans="2:6" x14ac:dyDescent="0.25">
      <c r="B28" s="27" t="s">
        <v>228</v>
      </c>
      <c r="C28" s="71">
        <v>0</v>
      </c>
      <c r="D28" s="43">
        <v>0</v>
      </c>
      <c r="E28" s="71">
        <f t="shared" si="1"/>
        <v>0</v>
      </c>
      <c r="F28" s="45">
        <v>0</v>
      </c>
    </row>
    <row r="29" spans="2:6" ht="8.25" customHeight="1" x14ac:dyDescent="0.25">
      <c r="B29" s="27"/>
      <c r="C29" s="43"/>
      <c r="D29" s="43"/>
      <c r="E29" s="71"/>
      <c r="F29" s="45"/>
    </row>
    <row r="30" spans="2:6" ht="15.75" customHeight="1" x14ac:dyDescent="0.25">
      <c r="B30" s="61" t="s">
        <v>32</v>
      </c>
      <c r="C30" s="62">
        <f>C31+C35+C37+C39+C44+C42</f>
        <v>12534251.359999999</v>
      </c>
      <c r="D30" s="62">
        <f>D31+D35+D37+D39+D44+D42</f>
        <v>15503615</v>
      </c>
      <c r="E30" s="62">
        <f>F30-D30</f>
        <v>329702</v>
      </c>
      <c r="F30" s="62">
        <f>F31+F35+F37+F39+F44+F42</f>
        <v>15833317</v>
      </c>
    </row>
    <row r="31" spans="2:6" ht="15.75" customHeight="1" x14ac:dyDescent="0.25">
      <c r="B31" s="7" t="s">
        <v>31</v>
      </c>
      <c r="C31" s="39">
        <f>C32+C33+C34</f>
        <v>960412</v>
      </c>
      <c r="D31" s="39">
        <f t="shared" ref="D31" si="9">D32+D33+D34</f>
        <v>819720</v>
      </c>
      <c r="E31" s="39">
        <f t="shared" ref="E31:E45" si="10">F31-D31</f>
        <v>44664</v>
      </c>
      <c r="F31" s="39">
        <f t="shared" ref="F31" si="11">F32+F33+F34</f>
        <v>864384</v>
      </c>
    </row>
    <row r="32" spans="2:6" x14ac:dyDescent="0.25">
      <c r="B32" s="29" t="s">
        <v>30</v>
      </c>
      <c r="C32" s="71">
        <v>262720</v>
      </c>
      <c r="D32" s="43">
        <v>177720</v>
      </c>
      <c r="E32" s="71">
        <f t="shared" si="10"/>
        <v>0</v>
      </c>
      <c r="F32" s="43">
        <v>177720</v>
      </c>
    </row>
    <row r="33" spans="2:6" x14ac:dyDescent="0.25">
      <c r="B33" s="28" t="s">
        <v>200</v>
      </c>
      <c r="C33" s="71">
        <v>697692</v>
      </c>
      <c r="D33" s="43">
        <v>642000</v>
      </c>
      <c r="E33" s="71">
        <f t="shared" si="10"/>
        <v>44664</v>
      </c>
      <c r="F33" s="43">
        <v>686664</v>
      </c>
    </row>
    <row r="34" spans="2:6" x14ac:dyDescent="0.25">
      <c r="B34" s="28" t="s">
        <v>201</v>
      </c>
      <c r="C34" s="71">
        <v>0</v>
      </c>
      <c r="D34" s="71">
        <v>0</v>
      </c>
      <c r="E34" s="71">
        <f t="shared" si="10"/>
        <v>0</v>
      </c>
      <c r="F34" s="43">
        <v>0</v>
      </c>
    </row>
    <row r="35" spans="2:6" x14ac:dyDescent="0.25">
      <c r="B35" s="59" t="s">
        <v>219</v>
      </c>
      <c r="C35" s="39">
        <f>C36</f>
        <v>1361516.8</v>
      </c>
      <c r="D35" s="39">
        <f t="shared" ref="D35:F35" si="12">D36</f>
        <v>1474000</v>
      </c>
      <c r="E35" s="39">
        <f t="shared" si="10"/>
        <v>0</v>
      </c>
      <c r="F35" s="39">
        <f t="shared" si="12"/>
        <v>1474000</v>
      </c>
    </row>
    <row r="36" spans="2:6" ht="25.5" x14ac:dyDescent="0.25">
      <c r="B36" s="27" t="s">
        <v>220</v>
      </c>
      <c r="C36" s="71">
        <v>1361516.8</v>
      </c>
      <c r="D36" s="71">
        <v>1474000</v>
      </c>
      <c r="E36" s="71">
        <f t="shared" si="10"/>
        <v>0</v>
      </c>
      <c r="F36" s="71">
        <v>1474000</v>
      </c>
    </row>
    <row r="37" spans="2:6" x14ac:dyDescent="0.25">
      <c r="B37" s="60" t="s">
        <v>221</v>
      </c>
      <c r="C37" s="39">
        <f>C38</f>
        <v>10189145.560000001</v>
      </c>
      <c r="D37" s="39">
        <f t="shared" ref="D37:F37" si="13">D38</f>
        <v>11181594</v>
      </c>
      <c r="E37" s="39">
        <f t="shared" si="10"/>
        <v>0</v>
      </c>
      <c r="F37" s="39">
        <f t="shared" si="13"/>
        <v>11181594</v>
      </c>
    </row>
    <row r="38" spans="2:6" x14ac:dyDescent="0.25">
      <c r="B38" s="90" t="s">
        <v>268</v>
      </c>
      <c r="C38" s="71">
        <v>10189145.560000001</v>
      </c>
      <c r="D38" s="71">
        <v>11181594</v>
      </c>
      <c r="E38" s="71">
        <f t="shared" si="10"/>
        <v>0</v>
      </c>
      <c r="F38" s="71">
        <v>11181594</v>
      </c>
    </row>
    <row r="39" spans="2:6" x14ac:dyDescent="0.25">
      <c r="B39" s="60" t="s">
        <v>222</v>
      </c>
      <c r="C39" s="42">
        <f>C40+C41</f>
        <v>0</v>
      </c>
      <c r="D39" s="42">
        <f t="shared" ref="D39" si="14">D40+D41</f>
        <v>1999801</v>
      </c>
      <c r="E39" s="39">
        <f t="shared" si="10"/>
        <v>275038</v>
      </c>
      <c r="F39" s="42">
        <f t="shared" ref="F39" si="15">F40+F41</f>
        <v>2274839</v>
      </c>
    </row>
    <row r="40" spans="2:6" x14ac:dyDescent="0.25">
      <c r="B40" s="27" t="s">
        <v>223</v>
      </c>
      <c r="C40" s="71">
        <v>0</v>
      </c>
      <c r="D40" s="43">
        <v>0</v>
      </c>
      <c r="E40" s="71">
        <f t="shared" si="10"/>
        <v>0</v>
      </c>
      <c r="F40" s="45">
        <v>0</v>
      </c>
    </row>
    <row r="41" spans="2:6" ht="25.5" x14ac:dyDescent="0.25">
      <c r="B41" s="27" t="s">
        <v>224</v>
      </c>
      <c r="C41" s="71">
        <v>0</v>
      </c>
      <c r="D41" s="43">
        <v>1999801</v>
      </c>
      <c r="E41" s="71">
        <f t="shared" si="10"/>
        <v>275038</v>
      </c>
      <c r="F41" s="43">
        <v>2274839</v>
      </c>
    </row>
    <row r="42" spans="2:6" x14ac:dyDescent="0.25">
      <c r="B42" s="75" t="s">
        <v>269</v>
      </c>
      <c r="C42" s="42">
        <f t="shared" ref="C42" si="16">C43</f>
        <v>0</v>
      </c>
      <c r="D42" s="42">
        <f t="shared" ref="D42" si="17">D43</f>
        <v>0</v>
      </c>
      <c r="E42" s="42">
        <f t="shared" si="10"/>
        <v>10000</v>
      </c>
      <c r="F42" s="42">
        <f>F43</f>
        <v>10000</v>
      </c>
    </row>
    <row r="43" spans="2:6" ht="25.5" x14ac:dyDescent="0.25">
      <c r="B43" s="27" t="s">
        <v>271</v>
      </c>
      <c r="C43" s="71">
        <v>0</v>
      </c>
      <c r="D43" s="43">
        <v>0</v>
      </c>
      <c r="E43" s="71">
        <f t="shared" si="10"/>
        <v>10000</v>
      </c>
      <c r="F43" s="43">
        <v>10000</v>
      </c>
    </row>
    <row r="44" spans="2:6" ht="38.25" x14ac:dyDescent="0.25">
      <c r="B44" s="60" t="s">
        <v>225</v>
      </c>
      <c r="C44" s="42">
        <f>C45</f>
        <v>23177</v>
      </c>
      <c r="D44" s="42">
        <f t="shared" ref="D44:F44" si="18">D45</f>
        <v>28500</v>
      </c>
      <c r="E44" s="42">
        <f t="shared" si="10"/>
        <v>0</v>
      </c>
      <c r="F44" s="42">
        <f t="shared" si="18"/>
        <v>28500</v>
      </c>
    </row>
    <row r="45" spans="2:6" ht="38.25" x14ac:dyDescent="0.25">
      <c r="B45" s="27" t="s">
        <v>226</v>
      </c>
      <c r="C45" s="71">
        <v>23177</v>
      </c>
      <c r="D45" s="71">
        <v>28500</v>
      </c>
      <c r="E45" s="71">
        <f t="shared" si="10"/>
        <v>0</v>
      </c>
      <c r="F45" s="71">
        <v>28500</v>
      </c>
    </row>
  </sheetData>
  <mergeCells count="5">
    <mergeCell ref="B1:I1"/>
    <mergeCell ref="B2:I2"/>
    <mergeCell ref="B3:I3"/>
    <mergeCell ref="B5:E5"/>
    <mergeCell ref="B7:F7"/>
  </mergeCells>
  <pageMargins left="0.70866141732283472" right="0.70866141732283472" top="0.74803149606299213" bottom="0.74803149606299213" header="0.31496062992125984" footer="0.31496062992125984"/>
  <pageSetup paperSize="9" scale="61" firstPageNumber="5" fitToHeight="0" orientation="landscape" useFirstPageNumber="1" r:id="rId1"/>
  <headerFooter differentFirst="1">
    <oddFooter>&amp;C&amp;P od &amp;P</oddFooter>
    <firstFooter>&amp;C&amp;P od &amp;P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4"/>
  <sheetViews>
    <sheetView view="pageLayout" zoomScaleNormal="100" workbookViewId="0">
      <selection activeCell="C11" sqref="C11:F13"/>
    </sheetView>
  </sheetViews>
  <sheetFormatPr defaultRowHeight="15" x14ac:dyDescent="0.25"/>
  <cols>
    <col min="2" max="2" width="37.7109375" customWidth="1"/>
    <col min="3" max="6" width="25.28515625" customWidth="1"/>
  </cols>
  <sheetData>
    <row r="1" spans="2:8" ht="15.75" x14ac:dyDescent="0.25">
      <c r="B1" s="115" t="s">
        <v>49</v>
      </c>
      <c r="C1" s="115"/>
      <c r="D1" s="115"/>
      <c r="E1" s="115"/>
      <c r="F1" s="115"/>
      <c r="G1" s="115"/>
      <c r="H1" s="115"/>
    </row>
    <row r="2" spans="2:8" ht="18" x14ac:dyDescent="0.25">
      <c r="B2" s="116" t="s">
        <v>50</v>
      </c>
      <c r="C2" s="116"/>
      <c r="D2" s="116"/>
      <c r="E2" s="116"/>
      <c r="F2" s="116"/>
      <c r="G2" s="116"/>
      <c r="H2" s="116"/>
    </row>
    <row r="3" spans="2:8" ht="18" customHeight="1" x14ac:dyDescent="0.25">
      <c r="B3" s="116" t="s">
        <v>257</v>
      </c>
      <c r="C3" s="116"/>
      <c r="D3" s="116"/>
      <c r="E3" s="116"/>
      <c r="F3" s="116"/>
      <c r="G3" s="116"/>
      <c r="H3" s="116"/>
    </row>
    <row r="4" spans="2:8" ht="18" x14ac:dyDescent="0.25">
      <c r="B4" s="2"/>
      <c r="C4" s="2"/>
      <c r="D4" s="2"/>
      <c r="E4" s="2"/>
      <c r="F4" s="2"/>
      <c r="G4" s="2"/>
    </row>
    <row r="5" spans="2:8" ht="18" customHeight="1" x14ac:dyDescent="0.25">
      <c r="B5" s="127"/>
      <c r="C5" s="127"/>
      <c r="D5" s="127"/>
      <c r="E5" s="127"/>
      <c r="F5" s="58"/>
      <c r="G5" s="58"/>
      <c r="H5" s="58"/>
    </row>
    <row r="6" spans="2:8" ht="18" customHeight="1" x14ac:dyDescent="0.25">
      <c r="B6" s="32"/>
      <c r="C6" s="32"/>
      <c r="D6" s="32"/>
      <c r="E6" s="32"/>
      <c r="F6" s="32"/>
      <c r="G6" s="58"/>
      <c r="H6" s="58"/>
    </row>
    <row r="7" spans="2:8" ht="15.75" customHeight="1" x14ac:dyDescent="0.25">
      <c r="B7" s="127" t="s">
        <v>251</v>
      </c>
      <c r="C7" s="127"/>
      <c r="D7" s="127"/>
      <c r="E7" s="127"/>
      <c r="F7" s="127"/>
    </row>
    <row r="8" spans="2:8" ht="18" x14ac:dyDescent="0.25">
      <c r="B8" s="2"/>
      <c r="C8" s="2"/>
      <c r="D8" s="2"/>
      <c r="E8" s="3"/>
      <c r="F8" s="2"/>
    </row>
    <row r="9" spans="2:8" ht="38.25" x14ac:dyDescent="0.25">
      <c r="B9" s="36" t="s">
        <v>7</v>
      </c>
      <c r="C9" s="36" t="s">
        <v>258</v>
      </c>
      <c r="D9" s="36" t="s">
        <v>259</v>
      </c>
      <c r="E9" s="36" t="s">
        <v>255</v>
      </c>
      <c r="F9" s="36" t="s">
        <v>260</v>
      </c>
    </row>
    <row r="10" spans="2:8" x14ac:dyDescent="0.25">
      <c r="B10" s="36">
        <v>1</v>
      </c>
      <c r="C10" s="36">
        <v>2</v>
      </c>
      <c r="D10" s="36">
        <v>3</v>
      </c>
      <c r="E10" s="36">
        <v>4</v>
      </c>
      <c r="F10" s="36">
        <v>5</v>
      </c>
    </row>
    <row r="11" spans="2:8" ht="15.75" customHeight="1" x14ac:dyDescent="0.25">
      <c r="B11" s="7" t="s">
        <v>32</v>
      </c>
      <c r="C11" s="43">
        <f>C12</f>
        <v>12534251.359999999</v>
      </c>
      <c r="D11" s="43">
        <f t="shared" ref="D11:F11" si="0">D12</f>
        <v>15503615</v>
      </c>
      <c r="E11" s="43">
        <f>F11-D11</f>
        <v>329702</v>
      </c>
      <c r="F11" s="43">
        <f t="shared" si="0"/>
        <v>15833317</v>
      </c>
    </row>
    <row r="12" spans="2:8" ht="15.75" customHeight="1" x14ac:dyDescent="0.25">
      <c r="B12" s="46" t="s">
        <v>134</v>
      </c>
      <c r="C12" s="43">
        <f>C13</f>
        <v>12534251.359999999</v>
      </c>
      <c r="D12" s="43">
        <f t="shared" ref="D12:F12" si="1">D13</f>
        <v>15503615</v>
      </c>
      <c r="E12" s="43">
        <f t="shared" ref="E12:E13" si="2">F12-D12</f>
        <v>329702</v>
      </c>
      <c r="F12" s="43">
        <f t="shared" si="1"/>
        <v>15833317</v>
      </c>
    </row>
    <row r="13" spans="2:8" ht="25.5" x14ac:dyDescent="0.25">
      <c r="B13" s="13" t="s">
        <v>135</v>
      </c>
      <c r="C13" s="43">
        <v>12534251.359999999</v>
      </c>
      <c r="D13" s="43">
        <v>15503615</v>
      </c>
      <c r="E13" s="43">
        <f t="shared" si="2"/>
        <v>329702</v>
      </c>
      <c r="F13" s="43">
        <v>15833317</v>
      </c>
    </row>
    <row r="14" spans="2:8" x14ac:dyDescent="0.25">
      <c r="B14" s="11" t="s">
        <v>16</v>
      </c>
      <c r="C14" s="5"/>
      <c r="D14" s="5"/>
      <c r="E14" s="25"/>
      <c r="F14" s="6"/>
    </row>
  </sheetData>
  <mergeCells count="5">
    <mergeCell ref="B1:H1"/>
    <mergeCell ref="B2:H2"/>
    <mergeCell ref="B3:H3"/>
    <mergeCell ref="B5:E5"/>
    <mergeCell ref="B7:F7"/>
  </mergeCells>
  <pageMargins left="0.70866141732283472" right="0.70866141732283472" top="0.74803149606299213" bottom="0.74803149606299213" header="0.31496062992125984" footer="0.31496062992125984"/>
  <pageSetup paperSize="9" scale="78" firstPageNumber="6" orientation="landscape" useFirstPageNumber="1" r:id="rId1"/>
  <headerFooter>
    <oddFooter>&amp;C&amp;P od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24"/>
  <sheetViews>
    <sheetView view="pageLayout" topLeftCell="A12" zoomScaleNormal="100" workbookViewId="0">
      <selection activeCell="G13" sqref="G13:J1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9" width="25.28515625" customWidth="1"/>
    <col min="10" max="10" width="26.42578125" bestFit="1" customWidth="1"/>
  </cols>
  <sheetData>
    <row r="1" spans="2:10" ht="15.75" x14ac:dyDescent="0.25">
      <c r="B1" s="115" t="s">
        <v>49</v>
      </c>
      <c r="C1" s="115"/>
      <c r="D1" s="115"/>
      <c r="E1" s="115"/>
      <c r="F1" s="115"/>
      <c r="G1" s="115"/>
      <c r="H1" s="115"/>
      <c r="I1" s="115"/>
    </row>
    <row r="2" spans="2:10" ht="18" x14ac:dyDescent="0.25">
      <c r="B2" s="116" t="s">
        <v>50</v>
      </c>
      <c r="C2" s="116"/>
      <c r="D2" s="116"/>
      <c r="E2" s="116"/>
      <c r="F2" s="116"/>
      <c r="G2" s="116"/>
      <c r="H2" s="116"/>
      <c r="I2" s="116"/>
    </row>
    <row r="3" spans="2:10" ht="18" customHeight="1" x14ac:dyDescent="0.25">
      <c r="B3" s="116" t="s">
        <v>257</v>
      </c>
      <c r="C3" s="116"/>
      <c r="D3" s="116"/>
      <c r="E3" s="116"/>
      <c r="F3" s="116"/>
      <c r="G3" s="116"/>
      <c r="H3" s="116"/>
      <c r="I3" s="116"/>
    </row>
    <row r="4" spans="2:10" ht="18" x14ac:dyDescent="0.25">
      <c r="B4" s="2"/>
      <c r="C4" s="2"/>
      <c r="D4" s="2"/>
      <c r="E4" s="2"/>
      <c r="F4" s="2"/>
      <c r="G4" s="2"/>
      <c r="H4" s="2"/>
      <c r="I4" s="2"/>
      <c r="J4" s="2"/>
    </row>
    <row r="5" spans="2:10" ht="18" customHeight="1" x14ac:dyDescent="0.25">
      <c r="B5" s="58"/>
      <c r="C5" s="58"/>
      <c r="D5" s="58"/>
      <c r="E5" s="58"/>
      <c r="F5" s="58"/>
      <c r="G5" s="58"/>
      <c r="H5" s="58"/>
      <c r="I5" s="58"/>
      <c r="J5" s="58"/>
    </row>
    <row r="8" spans="2:10" ht="15.75" x14ac:dyDescent="0.25">
      <c r="B8" s="134" t="s">
        <v>252</v>
      </c>
      <c r="C8" s="134"/>
      <c r="D8" s="134"/>
      <c r="E8" s="134"/>
      <c r="F8" s="134"/>
      <c r="G8" s="134"/>
      <c r="H8" s="134"/>
      <c r="I8" s="134"/>
      <c r="J8" s="134"/>
    </row>
    <row r="9" spans="2:10" ht="18" customHeight="1" x14ac:dyDescent="0.25">
      <c r="B9" s="2"/>
      <c r="C9" s="2"/>
      <c r="D9" s="2"/>
      <c r="E9" s="2"/>
      <c r="F9" s="2"/>
      <c r="G9" s="2"/>
      <c r="H9" s="2"/>
      <c r="I9" s="2"/>
      <c r="J9" s="2"/>
    </row>
    <row r="10" spans="2:10" ht="18" customHeight="1" x14ac:dyDescent="0.25">
      <c r="B10" s="127"/>
      <c r="C10" s="127"/>
      <c r="D10" s="127"/>
      <c r="E10" s="127"/>
      <c r="F10" s="127"/>
      <c r="G10" s="127"/>
      <c r="H10" s="127"/>
      <c r="I10" s="127"/>
    </row>
    <row r="11" spans="2:10" ht="15.75" customHeight="1" x14ac:dyDescent="0.25">
      <c r="B11" s="127" t="s">
        <v>253</v>
      </c>
      <c r="C11" s="127"/>
      <c r="D11" s="127"/>
      <c r="E11" s="127"/>
      <c r="F11" s="127"/>
      <c r="G11" s="127"/>
      <c r="H11" s="127"/>
      <c r="I11" s="127"/>
      <c r="J11" s="127"/>
    </row>
    <row r="12" spans="2:10" ht="18" x14ac:dyDescent="0.25">
      <c r="B12" s="2"/>
      <c r="C12" s="2"/>
      <c r="D12" s="2"/>
      <c r="E12" s="2"/>
      <c r="F12" s="2"/>
      <c r="G12" s="2"/>
      <c r="H12" s="2"/>
      <c r="I12" s="3"/>
      <c r="J12" s="2"/>
    </row>
    <row r="13" spans="2:10" ht="25.5" customHeight="1" x14ac:dyDescent="0.25">
      <c r="B13" s="131" t="s">
        <v>7</v>
      </c>
      <c r="C13" s="132"/>
      <c r="D13" s="132"/>
      <c r="E13" s="132"/>
      <c r="F13" s="133"/>
      <c r="G13" s="36" t="s">
        <v>258</v>
      </c>
      <c r="H13" s="36" t="s">
        <v>259</v>
      </c>
      <c r="I13" s="36" t="s">
        <v>255</v>
      </c>
      <c r="J13" s="36" t="s">
        <v>260</v>
      </c>
    </row>
    <row r="14" spans="2:10" x14ac:dyDescent="0.25">
      <c r="B14" s="131">
        <v>1</v>
      </c>
      <c r="C14" s="132"/>
      <c r="D14" s="132"/>
      <c r="E14" s="132"/>
      <c r="F14" s="133"/>
      <c r="G14" s="37">
        <v>2</v>
      </c>
      <c r="H14" s="37">
        <v>3</v>
      </c>
      <c r="I14" s="37">
        <v>4</v>
      </c>
      <c r="J14" s="37">
        <v>5</v>
      </c>
    </row>
    <row r="15" spans="2:10" ht="25.5" x14ac:dyDescent="0.25">
      <c r="B15" s="7">
        <v>8</v>
      </c>
      <c r="C15" s="7"/>
      <c r="D15" s="7"/>
      <c r="E15" s="7"/>
      <c r="F15" s="7" t="s">
        <v>9</v>
      </c>
      <c r="G15" s="5">
        <f>G16</f>
        <v>0</v>
      </c>
      <c r="H15" s="5">
        <f t="shared" ref="H15:J15" si="0">H16</f>
        <v>0</v>
      </c>
      <c r="I15" s="5">
        <f>J15-H15</f>
        <v>0</v>
      </c>
      <c r="J15" s="5">
        <f t="shared" si="0"/>
        <v>0</v>
      </c>
    </row>
    <row r="16" spans="2:10" x14ac:dyDescent="0.25">
      <c r="B16" s="7"/>
      <c r="C16" s="11">
        <v>84</v>
      </c>
      <c r="D16" s="11"/>
      <c r="E16" s="11"/>
      <c r="F16" s="11" t="s">
        <v>14</v>
      </c>
      <c r="G16" s="5">
        <f>G17</f>
        <v>0</v>
      </c>
      <c r="H16" s="5">
        <f t="shared" ref="H16:J16" si="1">H17</f>
        <v>0</v>
      </c>
      <c r="I16" s="5">
        <f t="shared" ref="I16:I23" si="2">J16-H16</f>
        <v>0</v>
      </c>
      <c r="J16" s="5">
        <f t="shared" si="1"/>
        <v>0</v>
      </c>
    </row>
    <row r="17" spans="2:10" ht="51" x14ac:dyDescent="0.25">
      <c r="B17" s="8"/>
      <c r="C17" s="8"/>
      <c r="D17" s="8">
        <v>841</v>
      </c>
      <c r="E17" s="8"/>
      <c r="F17" s="26" t="s">
        <v>34</v>
      </c>
      <c r="G17" s="5">
        <f>G18</f>
        <v>0</v>
      </c>
      <c r="H17" s="5">
        <f t="shared" ref="H17:J17" si="3">H18</f>
        <v>0</v>
      </c>
      <c r="I17" s="5">
        <f t="shared" si="2"/>
        <v>0</v>
      </c>
      <c r="J17" s="5">
        <f t="shared" si="3"/>
        <v>0</v>
      </c>
    </row>
    <row r="18" spans="2:10" ht="25.5" x14ac:dyDescent="0.25">
      <c r="B18" s="8"/>
      <c r="C18" s="8"/>
      <c r="D18" s="8"/>
      <c r="E18" s="8">
        <v>8413</v>
      </c>
      <c r="F18" s="26" t="s">
        <v>35</v>
      </c>
      <c r="G18" s="5">
        <v>0</v>
      </c>
      <c r="H18" s="5">
        <v>0</v>
      </c>
      <c r="I18" s="5">
        <f t="shared" si="2"/>
        <v>0</v>
      </c>
      <c r="J18" s="5">
        <v>0</v>
      </c>
    </row>
    <row r="19" spans="2:10" x14ac:dyDescent="0.25">
      <c r="B19" s="8"/>
      <c r="C19" s="8"/>
      <c r="D19" s="8"/>
      <c r="E19" s="9" t="s">
        <v>22</v>
      </c>
      <c r="F19" s="13"/>
      <c r="G19" s="5"/>
      <c r="H19" s="5"/>
      <c r="I19" s="5">
        <f t="shared" si="2"/>
        <v>0</v>
      </c>
      <c r="J19" s="5"/>
    </row>
    <row r="20" spans="2:10" ht="25.5" x14ac:dyDescent="0.25">
      <c r="B20" s="10">
        <v>5</v>
      </c>
      <c r="C20" s="10"/>
      <c r="D20" s="10"/>
      <c r="E20" s="10"/>
      <c r="F20" s="18" t="s">
        <v>10</v>
      </c>
      <c r="G20" s="5">
        <f>G21</f>
        <v>0</v>
      </c>
      <c r="H20" s="5">
        <f t="shared" ref="H20:J20" si="4">H21</f>
        <v>0</v>
      </c>
      <c r="I20" s="5">
        <f t="shared" si="2"/>
        <v>0</v>
      </c>
      <c r="J20" s="5">
        <f t="shared" si="4"/>
        <v>0</v>
      </c>
    </row>
    <row r="21" spans="2:10" ht="25.5" x14ac:dyDescent="0.25">
      <c r="B21" s="11"/>
      <c r="C21" s="11">
        <v>54</v>
      </c>
      <c r="D21" s="11"/>
      <c r="E21" s="11"/>
      <c r="F21" s="19" t="s">
        <v>15</v>
      </c>
      <c r="G21" s="5">
        <f>G22</f>
        <v>0</v>
      </c>
      <c r="H21" s="5">
        <f t="shared" ref="H21:J21" si="5">H22</f>
        <v>0</v>
      </c>
      <c r="I21" s="5">
        <f t="shared" si="2"/>
        <v>0</v>
      </c>
      <c r="J21" s="5">
        <f t="shared" si="5"/>
        <v>0</v>
      </c>
    </row>
    <row r="22" spans="2:10" ht="63.75" x14ac:dyDescent="0.25">
      <c r="B22" s="11"/>
      <c r="C22" s="11"/>
      <c r="D22" s="11">
        <v>541</v>
      </c>
      <c r="E22" s="26"/>
      <c r="F22" s="26" t="s">
        <v>36</v>
      </c>
      <c r="G22" s="5">
        <f>G23</f>
        <v>0</v>
      </c>
      <c r="H22" s="5">
        <f t="shared" ref="H22:J22" si="6">H23</f>
        <v>0</v>
      </c>
      <c r="I22" s="5">
        <f t="shared" si="2"/>
        <v>0</v>
      </c>
      <c r="J22" s="5">
        <f t="shared" si="6"/>
        <v>0</v>
      </c>
    </row>
    <row r="23" spans="2:10" ht="38.25" x14ac:dyDescent="0.25">
      <c r="B23" s="11"/>
      <c r="C23" s="11"/>
      <c r="D23" s="11"/>
      <c r="E23" s="26">
        <v>5413</v>
      </c>
      <c r="F23" s="26" t="s">
        <v>37</v>
      </c>
      <c r="G23" s="5">
        <v>0</v>
      </c>
      <c r="H23" s="5">
        <v>0</v>
      </c>
      <c r="I23" s="5">
        <f t="shared" si="2"/>
        <v>0</v>
      </c>
      <c r="J23" s="6">
        <v>0</v>
      </c>
    </row>
    <row r="24" spans="2:10" x14ac:dyDescent="0.25">
      <c r="B24" s="12" t="s">
        <v>16</v>
      </c>
      <c r="C24" s="10"/>
      <c r="D24" s="10"/>
      <c r="E24" s="10"/>
      <c r="F24" s="18" t="s">
        <v>22</v>
      </c>
      <c r="G24" s="5"/>
      <c r="H24" s="5"/>
      <c r="I24" s="25"/>
      <c r="J24" s="5"/>
    </row>
  </sheetData>
  <mergeCells count="8">
    <mergeCell ref="B13:F13"/>
    <mergeCell ref="B10:I10"/>
    <mergeCell ref="B14:F14"/>
    <mergeCell ref="B1:I1"/>
    <mergeCell ref="B2:I2"/>
    <mergeCell ref="B3:I3"/>
    <mergeCell ref="B11:J11"/>
    <mergeCell ref="B8:J8"/>
  </mergeCells>
  <pageMargins left="0.70866141732283472" right="0.70866141732283472" top="0.74803149606299213" bottom="0.74803149606299213" header="0.31496062992125984" footer="0.31496062992125984"/>
  <pageSetup paperSize="9" scale="78" firstPageNumber="7" fitToHeight="0" orientation="landscape" useFirstPageNumber="1" r:id="rId1"/>
  <headerFooter>
    <oddFooter>&amp;C&amp;P od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I13"/>
  <sheetViews>
    <sheetView view="pageLayout" zoomScaleNormal="100" workbookViewId="0">
      <selection activeCell="C10" sqref="C10:F10"/>
    </sheetView>
  </sheetViews>
  <sheetFormatPr defaultRowHeight="15" x14ac:dyDescent="0.25"/>
  <cols>
    <col min="2" max="2" width="37.7109375" customWidth="1"/>
    <col min="3" max="6" width="25.28515625" customWidth="1"/>
  </cols>
  <sheetData>
    <row r="1" spans="2:9" ht="15.75" x14ac:dyDescent="0.25">
      <c r="B1" s="115" t="s">
        <v>49</v>
      </c>
      <c r="C1" s="115"/>
      <c r="D1" s="115"/>
      <c r="E1" s="115"/>
      <c r="F1" s="115"/>
      <c r="G1" s="115"/>
      <c r="H1" s="115"/>
      <c r="I1" s="115"/>
    </row>
    <row r="2" spans="2:9" ht="18" x14ac:dyDescent="0.25">
      <c r="B2" s="116" t="s">
        <v>50</v>
      </c>
      <c r="C2" s="116"/>
      <c r="D2" s="116"/>
      <c r="E2" s="116"/>
      <c r="F2" s="116"/>
      <c r="G2" s="116"/>
      <c r="H2" s="116"/>
      <c r="I2" s="116"/>
    </row>
    <row r="3" spans="2:9" ht="18" customHeight="1" x14ac:dyDescent="0.25">
      <c r="B3" s="116" t="s">
        <v>257</v>
      </c>
      <c r="C3" s="116"/>
      <c r="D3" s="116"/>
      <c r="E3" s="116"/>
      <c r="F3" s="116"/>
      <c r="G3" s="116"/>
      <c r="H3" s="116"/>
      <c r="I3" s="116"/>
    </row>
    <row r="4" spans="2:9" ht="18" x14ac:dyDescent="0.25">
      <c r="B4" s="2"/>
      <c r="C4" s="2"/>
      <c r="D4" s="2"/>
      <c r="E4" s="2"/>
      <c r="F4" s="2"/>
      <c r="G4" s="2"/>
      <c r="H4" s="2"/>
    </row>
    <row r="5" spans="2:9" ht="18" customHeight="1" x14ac:dyDescent="0.25">
      <c r="B5" s="58"/>
      <c r="C5" s="58"/>
      <c r="D5" s="58"/>
      <c r="E5" s="58"/>
      <c r="F5" s="58"/>
      <c r="G5" s="58"/>
      <c r="H5" s="58"/>
      <c r="I5" s="58"/>
    </row>
    <row r="7" spans="2:9" ht="18" x14ac:dyDescent="0.25">
      <c r="B7" s="2"/>
      <c r="C7" s="2"/>
      <c r="D7" s="2"/>
      <c r="E7" s="2"/>
      <c r="F7" s="3"/>
    </row>
    <row r="8" spans="2:9" ht="15.75" customHeight="1" x14ac:dyDescent="0.25">
      <c r="B8" s="127" t="s">
        <v>254</v>
      </c>
      <c r="C8" s="127"/>
      <c r="D8" s="127"/>
      <c r="E8" s="127"/>
      <c r="F8" s="127"/>
    </row>
    <row r="9" spans="2:9" ht="18" x14ac:dyDescent="0.25">
      <c r="B9" s="2"/>
      <c r="C9" s="2"/>
      <c r="D9" s="2"/>
      <c r="E9" s="2"/>
      <c r="F9" s="3"/>
    </row>
    <row r="10" spans="2:9" ht="38.25" x14ac:dyDescent="0.25">
      <c r="B10" s="36" t="s">
        <v>7</v>
      </c>
      <c r="C10" s="36" t="s">
        <v>258</v>
      </c>
      <c r="D10" s="36" t="s">
        <v>259</v>
      </c>
      <c r="E10" s="36" t="s">
        <v>255</v>
      </c>
      <c r="F10" s="36" t="s">
        <v>260</v>
      </c>
    </row>
    <row r="11" spans="2:9" x14ac:dyDescent="0.25">
      <c r="B11" s="36">
        <v>1</v>
      </c>
      <c r="C11" s="36">
        <v>2</v>
      </c>
      <c r="D11" s="36">
        <v>3</v>
      </c>
      <c r="E11" s="36">
        <v>4</v>
      </c>
      <c r="F11" s="36">
        <v>5</v>
      </c>
    </row>
    <row r="12" spans="2:9" x14ac:dyDescent="0.25">
      <c r="B12" s="7" t="s">
        <v>38</v>
      </c>
      <c r="C12" s="5">
        <v>0</v>
      </c>
      <c r="D12" s="5">
        <v>0</v>
      </c>
      <c r="E12" s="6">
        <v>0</v>
      </c>
      <c r="F12" s="25">
        <v>0</v>
      </c>
    </row>
    <row r="13" spans="2:9" ht="15.75" customHeight="1" x14ac:dyDescent="0.25">
      <c r="B13" s="7" t="s">
        <v>39</v>
      </c>
      <c r="C13" s="5">
        <v>0</v>
      </c>
      <c r="D13" s="5">
        <v>0</v>
      </c>
      <c r="E13" s="6">
        <v>0</v>
      </c>
      <c r="F13" s="25">
        <v>0</v>
      </c>
    </row>
  </sheetData>
  <mergeCells count="4">
    <mergeCell ref="B1:I1"/>
    <mergeCell ref="B2:I2"/>
    <mergeCell ref="B3:I3"/>
    <mergeCell ref="B8:F8"/>
  </mergeCells>
  <pageMargins left="0.70866141732283472" right="0.70866141732283472" top="0.74803149606299213" bottom="0.74803149606299213" header="0.31496062992125984" footer="0.31496062992125984"/>
  <pageSetup paperSize="9" scale="74" firstPageNumber="8" fitToHeight="0" orientation="landscape" useFirstPageNumber="1" r:id="rId1"/>
  <headerFooter>
    <oddFooter>&amp;C&amp;P od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162"/>
  <sheetViews>
    <sheetView tabSelected="1" view="pageLayout" zoomScaleNormal="100" workbookViewId="0">
      <selection activeCell="B48" sqref="B48"/>
    </sheetView>
  </sheetViews>
  <sheetFormatPr defaultRowHeight="15" x14ac:dyDescent="0.25"/>
  <cols>
    <col min="2" max="2" width="37.7109375" customWidth="1"/>
    <col min="3" max="3" width="24.28515625" bestFit="1" customWidth="1"/>
    <col min="4" max="5" width="25.28515625" customWidth="1"/>
    <col min="6" max="6" width="26.42578125" bestFit="1" customWidth="1"/>
  </cols>
  <sheetData>
    <row r="1" spans="2:8" ht="15.75" x14ac:dyDescent="0.25">
      <c r="B1" s="115" t="s">
        <v>49</v>
      </c>
      <c r="C1" s="115"/>
      <c r="D1" s="115"/>
      <c r="E1" s="115"/>
      <c r="F1" s="115"/>
      <c r="G1" s="115"/>
      <c r="H1" s="115"/>
    </row>
    <row r="2" spans="2:8" ht="18" x14ac:dyDescent="0.25">
      <c r="B2" s="116" t="s">
        <v>50</v>
      </c>
      <c r="C2" s="116"/>
      <c r="D2" s="116"/>
      <c r="E2" s="116"/>
      <c r="F2" s="116"/>
      <c r="G2" s="116"/>
      <c r="H2" s="116"/>
    </row>
    <row r="3" spans="2:8" ht="18" x14ac:dyDescent="0.25">
      <c r="B3" s="116" t="s">
        <v>257</v>
      </c>
      <c r="C3" s="116"/>
      <c r="D3" s="116"/>
      <c r="E3" s="116"/>
      <c r="F3" s="116"/>
      <c r="G3" s="116"/>
      <c r="H3" s="116"/>
    </row>
    <row r="8" spans="2:8" ht="18" x14ac:dyDescent="0.25">
      <c r="B8" s="135"/>
      <c r="C8" s="135"/>
      <c r="D8" s="135"/>
      <c r="E8" s="135"/>
    </row>
    <row r="9" spans="2:8" ht="15.75" customHeight="1" x14ac:dyDescent="0.25">
      <c r="B9" s="127" t="s">
        <v>11</v>
      </c>
      <c r="C9" s="127"/>
      <c r="D9" s="127"/>
      <c r="E9" s="127"/>
      <c r="F9" s="127"/>
    </row>
    <row r="10" spans="2:8" ht="18" x14ac:dyDescent="0.25">
      <c r="B10" s="2"/>
      <c r="C10" s="2"/>
      <c r="D10" s="2"/>
      <c r="E10" s="3"/>
      <c r="F10" s="2"/>
    </row>
    <row r="11" spans="2:8" ht="25.5" customHeight="1" x14ac:dyDescent="0.25">
      <c r="B11" s="36" t="s">
        <v>136</v>
      </c>
      <c r="C11" s="36" t="s">
        <v>258</v>
      </c>
      <c r="D11" s="36" t="s">
        <v>259</v>
      </c>
      <c r="E11" s="36" t="s">
        <v>255</v>
      </c>
      <c r="F11" s="36" t="s">
        <v>260</v>
      </c>
    </row>
    <row r="12" spans="2:8" x14ac:dyDescent="0.25">
      <c r="B12" s="36">
        <v>1</v>
      </c>
      <c r="C12" s="36">
        <v>2</v>
      </c>
      <c r="D12" s="36">
        <v>3</v>
      </c>
      <c r="E12" s="36">
        <v>4</v>
      </c>
      <c r="F12" s="36">
        <v>5</v>
      </c>
    </row>
    <row r="13" spans="2:8" x14ac:dyDescent="0.25">
      <c r="B13" s="7" t="s">
        <v>33</v>
      </c>
      <c r="C13" s="42">
        <f>C14+C20+C27+C32+C38+C35</f>
        <v>11158017.59</v>
      </c>
      <c r="D13" s="42">
        <f>D14+D20+D27+D32+D38+D35</f>
        <v>16373295</v>
      </c>
      <c r="E13" s="42">
        <f>F13-D13</f>
        <v>329702</v>
      </c>
      <c r="F13" s="42">
        <f>F14+F20+F27+F32+F38+F35</f>
        <v>16702997</v>
      </c>
    </row>
    <row r="14" spans="2:8" x14ac:dyDescent="0.25">
      <c r="B14" s="7" t="s">
        <v>137</v>
      </c>
      <c r="C14" s="42">
        <f>C15+C17</f>
        <v>960412</v>
      </c>
      <c r="D14" s="42">
        <f t="shared" ref="D14:F14" si="0">D15+D17</f>
        <v>819720</v>
      </c>
      <c r="E14" s="42">
        <f t="shared" ref="E14:E43" si="1">F14-D14</f>
        <v>44664</v>
      </c>
      <c r="F14" s="42">
        <f t="shared" si="0"/>
        <v>864384</v>
      </c>
    </row>
    <row r="15" spans="2:8" x14ac:dyDescent="0.25">
      <c r="B15" s="47" t="s">
        <v>138</v>
      </c>
      <c r="C15" s="42">
        <f>C16</f>
        <v>262720</v>
      </c>
      <c r="D15" s="42">
        <f t="shared" ref="D15:F15" si="2">D16</f>
        <v>177720</v>
      </c>
      <c r="E15" s="42">
        <f t="shared" si="1"/>
        <v>0</v>
      </c>
      <c r="F15" s="42">
        <f t="shared" si="2"/>
        <v>177720</v>
      </c>
    </row>
    <row r="16" spans="2:8" ht="25.5" x14ac:dyDescent="0.25">
      <c r="B16" s="29" t="s">
        <v>139</v>
      </c>
      <c r="C16" s="71">
        <v>262720</v>
      </c>
      <c r="D16" s="43">
        <v>177720</v>
      </c>
      <c r="E16" s="43">
        <f t="shared" si="1"/>
        <v>0</v>
      </c>
      <c r="F16" s="43">
        <v>177720</v>
      </c>
    </row>
    <row r="17" spans="2:6" ht="25.5" x14ac:dyDescent="0.25">
      <c r="B17" s="47" t="s">
        <v>140</v>
      </c>
      <c r="C17" s="42">
        <f>C18+C19</f>
        <v>697692</v>
      </c>
      <c r="D17" s="42">
        <f t="shared" ref="D17" si="3">D18+D19</f>
        <v>642000</v>
      </c>
      <c r="E17" s="42">
        <f t="shared" si="1"/>
        <v>44664</v>
      </c>
      <c r="F17" s="42">
        <f t="shared" ref="F17" si="4">F18+F19</f>
        <v>686664</v>
      </c>
    </row>
    <row r="18" spans="2:6" ht="25.5" x14ac:dyDescent="0.25">
      <c r="B18" s="29" t="s">
        <v>139</v>
      </c>
      <c r="C18" s="71">
        <v>126855.42</v>
      </c>
      <c r="D18" s="71">
        <v>122475</v>
      </c>
      <c r="E18" s="71">
        <f t="shared" si="1"/>
        <v>448.88000000000466</v>
      </c>
      <c r="F18" s="71">
        <v>122923.88</v>
      </c>
    </row>
    <row r="19" spans="2:6" ht="38.25" x14ac:dyDescent="0.25">
      <c r="B19" s="29" t="s">
        <v>141</v>
      </c>
      <c r="C19" s="71">
        <v>570836.57999999996</v>
      </c>
      <c r="D19" s="71">
        <v>519525</v>
      </c>
      <c r="E19" s="71">
        <f t="shared" si="1"/>
        <v>44215.119999999995</v>
      </c>
      <c r="F19" s="71">
        <v>563740.12</v>
      </c>
    </row>
    <row r="20" spans="2:6" x14ac:dyDescent="0.25">
      <c r="B20" s="47" t="s">
        <v>229</v>
      </c>
      <c r="C20" s="42">
        <f>C21</f>
        <v>1361516.8</v>
      </c>
      <c r="D20" s="42">
        <f t="shared" ref="D20:F20" si="5">D21</f>
        <v>1474000</v>
      </c>
      <c r="E20" s="42">
        <f t="shared" si="1"/>
        <v>0</v>
      </c>
      <c r="F20" s="42">
        <f t="shared" si="5"/>
        <v>1474000</v>
      </c>
    </row>
    <row r="21" spans="2:6" ht="25.5" x14ac:dyDescent="0.25">
      <c r="B21" s="47" t="s">
        <v>230</v>
      </c>
      <c r="C21" s="42">
        <f>C22+C23+C24+C25+C26</f>
        <v>1361516.8</v>
      </c>
      <c r="D21" s="42">
        <f t="shared" ref="D21" si="6">D22+D23+D24+D25+D26</f>
        <v>1474000</v>
      </c>
      <c r="E21" s="42">
        <f t="shared" si="1"/>
        <v>0</v>
      </c>
      <c r="F21" s="42">
        <f t="shared" ref="F21" si="7">F22+F23+F24+F25+F26</f>
        <v>1474000</v>
      </c>
    </row>
    <row r="22" spans="2:6" ht="25.5" x14ac:dyDescent="0.25">
      <c r="B22" s="29" t="s">
        <v>142</v>
      </c>
      <c r="C22" s="71">
        <v>0</v>
      </c>
      <c r="D22" s="71">
        <v>100</v>
      </c>
      <c r="E22" s="71">
        <f t="shared" si="1"/>
        <v>0</v>
      </c>
      <c r="F22" s="71">
        <v>100</v>
      </c>
    </row>
    <row r="23" spans="2:6" x14ac:dyDescent="0.25">
      <c r="B23" s="29" t="s">
        <v>143</v>
      </c>
      <c r="C23" s="71">
        <v>7960.04</v>
      </c>
      <c r="D23" s="71">
        <v>7000</v>
      </c>
      <c r="E23" s="71">
        <f t="shared" si="1"/>
        <v>0</v>
      </c>
      <c r="F23" s="71">
        <v>7000</v>
      </c>
    </row>
    <row r="24" spans="2:6" x14ac:dyDescent="0.25">
      <c r="B24" s="29" t="s">
        <v>144</v>
      </c>
      <c r="C24" s="71">
        <v>932142.55</v>
      </c>
      <c r="D24" s="71">
        <v>957900</v>
      </c>
      <c r="E24" s="71">
        <f t="shared" si="1"/>
        <v>0</v>
      </c>
      <c r="F24" s="71">
        <v>957900</v>
      </c>
    </row>
    <row r="25" spans="2:6" x14ac:dyDescent="0.25">
      <c r="B25" s="29" t="s">
        <v>145</v>
      </c>
      <c r="C25" s="71">
        <v>298220.52</v>
      </c>
      <c r="D25" s="71">
        <v>359000</v>
      </c>
      <c r="E25" s="71">
        <f t="shared" si="1"/>
        <v>0</v>
      </c>
      <c r="F25" s="71">
        <v>359000</v>
      </c>
    </row>
    <row r="26" spans="2:6" x14ac:dyDescent="0.25">
      <c r="B26" s="29" t="s">
        <v>146</v>
      </c>
      <c r="C26" s="71">
        <v>123193.69</v>
      </c>
      <c r="D26" s="71">
        <v>150000</v>
      </c>
      <c r="E26" s="71">
        <f t="shared" si="1"/>
        <v>0</v>
      </c>
      <c r="F26" s="71">
        <v>150000</v>
      </c>
    </row>
    <row r="27" spans="2:6" x14ac:dyDescent="0.25">
      <c r="B27" s="47" t="s">
        <v>231</v>
      </c>
      <c r="C27" s="42">
        <f>C28</f>
        <v>8812911.790000001</v>
      </c>
      <c r="D27" s="42">
        <f t="shared" ref="D27:F27" si="8">D28</f>
        <v>12051274</v>
      </c>
      <c r="E27" s="42">
        <f t="shared" si="1"/>
        <v>0</v>
      </c>
      <c r="F27" s="42">
        <f t="shared" si="8"/>
        <v>12051274</v>
      </c>
    </row>
    <row r="28" spans="2:6" ht="25.5" x14ac:dyDescent="0.25">
      <c r="B28" s="47" t="s">
        <v>232</v>
      </c>
      <c r="C28" s="42">
        <f>C29+C30+C31</f>
        <v>8812911.790000001</v>
      </c>
      <c r="D28" s="42">
        <f t="shared" ref="D28" si="9">D29+D30+D31</f>
        <v>12051274</v>
      </c>
      <c r="E28" s="42">
        <f t="shared" si="1"/>
        <v>0</v>
      </c>
      <c r="F28" s="42">
        <f t="shared" ref="F28" si="10">F29+F30+F31</f>
        <v>12051274</v>
      </c>
    </row>
    <row r="29" spans="2:6" ht="25.5" x14ac:dyDescent="0.25">
      <c r="B29" s="29" t="s">
        <v>147</v>
      </c>
      <c r="C29" s="71">
        <v>65934.899999999994</v>
      </c>
      <c r="D29" s="71">
        <v>50000</v>
      </c>
      <c r="E29" s="43">
        <f t="shared" si="1"/>
        <v>0</v>
      </c>
      <c r="F29" s="71">
        <v>50000</v>
      </c>
    </row>
    <row r="30" spans="2:6" x14ac:dyDescent="0.25">
      <c r="B30" s="29" t="s">
        <v>143</v>
      </c>
      <c r="C30" s="71">
        <v>245657.23</v>
      </c>
      <c r="D30" s="71">
        <v>249000</v>
      </c>
      <c r="E30" s="43">
        <f t="shared" si="1"/>
        <v>0</v>
      </c>
      <c r="F30" s="71">
        <v>249000</v>
      </c>
    </row>
    <row r="31" spans="2:6" ht="25.5" x14ac:dyDescent="0.25">
      <c r="B31" s="29" t="s">
        <v>148</v>
      </c>
      <c r="C31" s="71">
        <v>8501319.6600000001</v>
      </c>
      <c r="D31" s="71">
        <v>11752274</v>
      </c>
      <c r="E31" s="43">
        <f t="shared" si="1"/>
        <v>0</v>
      </c>
      <c r="F31" s="71">
        <v>11752274</v>
      </c>
    </row>
    <row r="32" spans="2:6" x14ac:dyDescent="0.25">
      <c r="B32" s="49" t="s">
        <v>233</v>
      </c>
      <c r="C32" s="39">
        <f>C33</f>
        <v>0</v>
      </c>
      <c r="D32" s="39">
        <f t="shared" ref="D32:F32" si="11">D33</f>
        <v>1999801</v>
      </c>
      <c r="E32" s="39">
        <f t="shared" si="1"/>
        <v>275038</v>
      </c>
      <c r="F32" s="39">
        <f t="shared" si="11"/>
        <v>2274839</v>
      </c>
    </row>
    <row r="33" spans="2:6" ht="25.5" x14ac:dyDescent="0.25">
      <c r="B33" s="49" t="s">
        <v>234</v>
      </c>
      <c r="C33" s="39">
        <f>C34</f>
        <v>0</v>
      </c>
      <c r="D33" s="39">
        <f t="shared" ref="D33:F33" si="12">D34</f>
        <v>1999801</v>
      </c>
      <c r="E33" s="42">
        <f t="shared" si="1"/>
        <v>275038</v>
      </c>
      <c r="F33" s="39">
        <f t="shared" si="12"/>
        <v>2274839</v>
      </c>
    </row>
    <row r="34" spans="2:6" ht="38.25" x14ac:dyDescent="0.25">
      <c r="B34" s="50" t="s">
        <v>149</v>
      </c>
      <c r="C34" s="71">
        <v>0</v>
      </c>
      <c r="D34" s="48">
        <v>1999801</v>
      </c>
      <c r="E34" s="43">
        <f t="shared" si="1"/>
        <v>275038</v>
      </c>
      <c r="F34" s="48">
        <v>2274839</v>
      </c>
    </row>
    <row r="35" spans="2:6" x14ac:dyDescent="0.25">
      <c r="B35" s="49" t="s">
        <v>272</v>
      </c>
      <c r="C35" s="78">
        <f>C36</f>
        <v>0</v>
      </c>
      <c r="D35" s="78">
        <f t="shared" ref="D35:F35" si="13">D36</f>
        <v>0</v>
      </c>
      <c r="E35" s="78">
        <f t="shared" si="1"/>
        <v>10000</v>
      </c>
      <c r="F35" s="78">
        <f t="shared" si="13"/>
        <v>10000</v>
      </c>
    </row>
    <row r="36" spans="2:6" ht="25.5" x14ac:dyDescent="0.25">
      <c r="B36" s="49" t="s">
        <v>271</v>
      </c>
      <c r="C36" s="78">
        <f>C37</f>
        <v>0</v>
      </c>
      <c r="D36" s="78">
        <f t="shared" ref="D36:F36" si="14">D37</f>
        <v>0</v>
      </c>
      <c r="E36" s="78">
        <f t="shared" si="1"/>
        <v>10000</v>
      </c>
      <c r="F36" s="78">
        <f t="shared" si="14"/>
        <v>10000</v>
      </c>
    </row>
    <row r="37" spans="2:6" x14ac:dyDescent="0.25">
      <c r="B37" s="50" t="s">
        <v>270</v>
      </c>
      <c r="C37" s="71">
        <v>0</v>
      </c>
      <c r="D37" s="48">
        <v>0</v>
      </c>
      <c r="E37" s="43">
        <f t="shared" si="1"/>
        <v>10000</v>
      </c>
      <c r="F37" s="48">
        <v>10000</v>
      </c>
    </row>
    <row r="38" spans="2:6" ht="38.25" x14ac:dyDescent="0.25">
      <c r="B38" s="49" t="s">
        <v>235</v>
      </c>
      <c r="C38" s="39">
        <f>C39</f>
        <v>23177</v>
      </c>
      <c r="D38" s="39">
        <f t="shared" ref="D38:F38" si="15">D39</f>
        <v>28500</v>
      </c>
      <c r="E38" s="42">
        <f t="shared" si="1"/>
        <v>0</v>
      </c>
      <c r="F38" s="39">
        <f t="shared" si="15"/>
        <v>28500</v>
      </c>
    </row>
    <row r="39" spans="2:6" ht="38.25" x14ac:dyDescent="0.25">
      <c r="B39" s="49" t="s">
        <v>236</v>
      </c>
      <c r="C39" s="39">
        <f>C40+C42+C43+C41</f>
        <v>23177</v>
      </c>
      <c r="D39" s="39">
        <f t="shared" ref="D39" si="16">D40+D42+D43+D41</f>
        <v>28500</v>
      </c>
      <c r="E39" s="42">
        <f t="shared" si="1"/>
        <v>0</v>
      </c>
      <c r="F39" s="39">
        <f t="shared" ref="F39" si="17">F40+F42+F43+F41</f>
        <v>28500</v>
      </c>
    </row>
    <row r="40" spans="2:6" x14ac:dyDescent="0.25">
      <c r="B40" s="50" t="s">
        <v>143</v>
      </c>
      <c r="C40" s="71">
        <v>14089.48</v>
      </c>
      <c r="D40" s="71">
        <v>20000</v>
      </c>
      <c r="E40" s="43">
        <f t="shared" si="1"/>
        <v>0</v>
      </c>
      <c r="F40" s="71">
        <v>20000</v>
      </c>
    </row>
    <row r="41" spans="2:6" x14ac:dyDescent="0.25">
      <c r="B41" s="50" t="s">
        <v>243</v>
      </c>
      <c r="C41" s="71">
        <v>600</v>
      </c>
      <c r="D41" s="71">
        <v>0</v>
      </c>
      <c r="E41" s="43">
        <f t="shared" si="1"/>
        <v>0</v>
      </c>
      <c r="F41" s="71">
        <v>0</v>
      </c>
    </row>
    <row r="42" spans="2:6" x14ac:dyDescent="0.25">
      <c r="B42" s="50" t="s">
        <v>150</v>
      </c>
      <c r="C42" s="71">
        <v>57.52</v>
      </c>
      <c r="D42" s="74">
        <v>3500</v>
      </c>
      <c r="E42" s="43">
        <f t="shared" si="1"/>
        <v>0</v>
      </c>
      <c r="F42" s="74">
        <v>3500</v>
      </c>
    </row>
    <row r="43" spans="2:6" ht="25.5" x14ac:dyDescent="0.25">
      <c r="B43" s="50" t="s">
        <v>151</v>
      </c>
      <c r="C43" s="71">
        <v>8430</v>
      </c>
      <c r="D43" s="71">
        <v>5000</v>
      </c>
      <c r="E43" s="43">
        <f t="shared" si="1"/>
        <v>0</v>
      </c>
      <c r="F43" s="71">
        <v>5000</v>
      </c>
    </row>
    <row r="44" spans="2:6" x14ac:dyDescent="0.25">
      <c r="B44" s="50"/>
      <c r="C44" s="48"/>
      <c r="D44" s="48"/>
      <c r="E44" s="43"/>
      <c r="F44" s="48"/>
    </row>
    <row r="45" spans="2:6" x14ac:dyDescent="0.25">
      <c r="B45" s="27"/>
      <c r="C45" s="48"/>
      <c r="D45" s="48"/>
      <c r="E45" s="43"/>
      <c r="F45" s="51"/>
    </row>
    <row r="46" spans="2:6" ht="15.75" customHeight="1" x14ac:dyDescent="0.25">
      <c r="B46" s="61" t="s">
        <v>32</v>
      </c>
      <c r="C46" s="62">
        <f>C47+C109+C126</f>
        <v>12534251.360000003</v>
      </c>
      <c r="D46" s="62">
        <f>D47+D109+D126</f>
        <v>15503615</v>
      </c>
      <c r="E46" s="62">
        <f>F46-D46</f>
        <v>329702</v>
      </c>
      <c r="F46" s="62">
        <f>F47+F109+F126</f>
        <v>15833317</v>
      </c>
    </row>
    <row r="47" spans="2:6" ht="15.75" customHeight="1" x14ac:dyDescent="0.25">
      <c r="B47" s="7" t="s">
        <v>152</v>
      </c>
      <c r="C47" s="39">
        <f>C48+C102</f>
        <v>11573839.360000003</v>
      </c>
      <c r="D47" s="39">
        <f>D48+D102</f>
        <v>12830294</v>
      </c>
      <c r="E47" s="42">
        <f t="shared" ref="E47:E110" si="18">F47-D47</f>
        <v>183600</v>
      </c>
      <c r="F47" s="39">
        <f>F48+F102</f>
        <v>13013894</v>
      </c>
    </row>
    <row r="48" spans="2:6" ht="24.75" customHeight="1" x14ac:dyDescent="0.25">
      <c r="B48" s="139" t="s">
        <v>153</v>
      </c>
      <c r="C48" s="39">
        <f>C49+C54+C99+C96</f>
        <v>11573839.360000003</v>
      </c>
      <c r="D48" s="39">
        <f t="shared" ref="D48:F48" si="19">D49+D54+D99+D96</f>
        <v>12684094</v>
      </c>
      <c r="E48" s="39">
        <f t="shared" si="18"/>
        <v>10000</v>
      </c>
      <c r="F48" s="39">
        <f t="shared" si="19"/>
        <v>12694094</v>
      </c>
    </row>
    <row r="49" spans="2:6" ht="15.75" customHeight="1" x14ac:dyDescent="0.25">
      <c r="B49" s="7" t="s">
        <v>229</v>
      </c>
      <c r="C49" s="42">
        <f>C50</f>
        <v>1361516.8</v>
      </c>
      <c r="D49" s="42">
        <f t="shared" ref="D49:F49" si="20">D50</f>
        <v>1474000</v>
      </c>
      <c r="E49" s="42">
        <f t="shared" si="18"/>
        <v>0</v>
      </c>
      <c r="F49" s="42">
        <f t="shared" si="20"/>
        <v>1474000</v>
      </c>
    </row>
    <row r="50" spans="2:6" ht="25.5" x14ac:dyDescent="0.25">
      <c r="B50" s="47" t="s">
        <v>237</v>
      </c>
      <c r="C50" s="42">
        <f>C51+C52+C53</f>
        <v>1361516.8</v>
      </c>
      <c r="D50" s="42">
        <f t="shared" ref="D50:F50" si="21">D51+D52+D53</f>
        <v>1474000</v>
      </c>
      <c r="E50" s="42">
        <f t="shared" si="18"/>
        <v>0</v>
      </c>
      <c r="F50" s="42">
        <f t="shared" si="21"/>
        <v>1474000</v>
      </c>
    </row>
    <row r="51" spans="2:6" x14ac:dyDescent="0.25">
      <c r="B51" s="28" t="s">
        <v>154</v>
      </c>
      <c r="C51" s="71">
        <v>350000</v>
      </c>
      <c r="D51" s="43">
        <v>400000</v>
      </c>
      <c r="E51" s="43">
        <f t="shared" si="18"/>
        <v>0</v>
      </c>
      <c r="F51" s="43">
        <v>400000</v>
      </c>
    </row>
    <row r="52" spans="2:6" ht="25.5" x14ac:dyDescent="0.25">
      <c r="B52" s="27" t="s">
        <v>155</v>
      </c>
      <c r="C52" s="71">
        <v>57750</v>
      </c>
      <c r="D52" s="71">
        <v>60000</v>
      </c>
      <c r="E52" s="43">
        <f t="shared" si="18"/>
        <v>0</v>
      </c>
      <c r="F52" s="71">
        <v>60000</v>
      </c>
    </row>
    <row r="53" spans="2:6" x14ac:dyDescent="0.25">
      <c r="B53" s="28" t="s">
        <v>156</v>
      </c>
      <c r="C53" s="71">
        <v>953766.8</v>
      </c>
      <c r="D53" s="91">
        <v>1014000</v>
      </c>
      <c r="E53" s="43">
        <f t="shared" si="18"/>
        <v>0</v>
      </c>
      <c r="F53" s="91">
        <v>1014000</v>
      </c>
    </row>
    <row r="54" spans="2:6" x14ac:dyDescent="0.25">
      <c r="B54" s="52" t="s">
        <v>231</v>
      </c>
      <c r="C54" s="39">
        <f>C55</f>
        <v>10189145.560000002</v>
      </c>
      <c r="D54" s="39">
        <f t="shared" ref="D54:F54" si="22">D55</f>
        <v>11181594</v>
      </c>
      <c r="E54" s="42">
        <f t="shared" si="18"/>
        <v>0</v>
      </c>
      <c r="F54" s="39">
        <f t="shared" si="22"/>
        <v>11181594</v>
      </c>
    </row>
    <row r="55" spans="2:6" x14ac:dyDescent="0.25">
      <c r="B55" s="52" t="s">
        <v>238</v>
      </c>
      <c r="C55" s="39">
        <f>SUM(C56:C95)</f>
        <v>10189145.560000002</v>
      </c>
      <c r="D55" s="39">
        <f>SUM(D56:D95)</f>
        <v>11181594</v>
      </c>
      <c r="E55" s="42">
        <f t="shared" si="18"/>
        <v>0</v>
      </c>
      <c r="F55" s="39">
        <f>SUM(F56:F95)</f>
        <v>11181594</v>
      </c>
    </row>
    <row r="56" spans="2:6" x14ac:dyDescent="0.25">
      <c r="B56" s="28" t="s">
        <v>154</v>
      </c>
      <c r="C56" s="71">
        <v>5607630.5899999999</v>
      </c>
      <c r="D56" s="48">
        <v>6138095</v>
      </c>
      <c r="E56" s="43">
        <f t="shared" si="18"/>
        <v>0</v>
      </c>
      <c r="F56" s="48">
        <v>6138095</v>
      </c>
    </row>
    <row r="57" spans="2:6" x14ac:dyDescent="0.25">
      <c r="B57" s="28" t="s">
        <v>157</v>
      </c>
      <c r="C57" s="71">
        <v>385738.39</v>
      </c>
      <c r="D57" s="48">
        <v>420000</v>
      </c>
      <c r="E57" s="43">
        <f t="shared" si="18"/>
        <v>0</v>
      </c>
      <c r="F57" s="48">
        <v>420000</v>
      </c>
    </row>
    <row r="58" spans="2:6" x14ac:dyDescent="0.25">
      <c r="B58" s="28" t="s">
        <v>158</v>
      </c>
      <c r="C58" s="71">
        <v>227438.97</v>
      </c>
      <c r="D58" s="48">
        <v>239000</v>
      </c>
      <c r="E58" s="43">
        <f t="shared" si="18"/>
        <v>0</v>
      </c>
      <c r="F58" s="48">
        <v>239000</v>
      </c>
    </row>
    <row r="59" spans="2:6" ht="25.5" x14ac:dyDescent="0.25">
      <c r="B59" s="27" t="s">
        <v>155</v>
      </c>
      <c r="C59" s="71">
        <v>919824.37</v>
      </c>
      <c r="D59" s="48">
        <v>991100</v>
      </c>
      <c r="E59" s="43">
        <f t="shared" si="18"/>
        <v>0</v>
      </c>
      <c r="F59" s="48">
        <v>991100</v>
      </c>
    </row>
    <row r="60" spans="2:6" x14ac:dyDescent="0.25">
      <c r="B60" s="28" t="s">
        <v>159</v>
      </c>
      <c r="C60" s="71">
        <v>12048.57</v>
      </c>
      <c r="D60" s="48">
        <v>13000</v>
      </c>
      <c r="E60" s="43">
        <f t="shared" si="18"/>
        <v>0</v>
      </c>
      <c r="F60" s="48">
        <v>13000</v>
      </c>
    </row>
    <row r="61" spans="2:6" ht="25.5" x14ac:dyDescent="0.25">
      <c r="B61" s="27" t="s">
        <v>244</v>
      </c>
      <c r="C61" s="71">
        <v>249386.74</v>
      </c>
      <c r="D61" s="48">
        <v>235000</v>
      </c>
      <c r="E61" s="43">
        <f t="shared" si="18"/>
        <v>0</v>
      </c>
      <c r="F61" s="48">
        <v>235000</v>
      </c>
    </row>
    <row r="62" spans="2:6" x14ac:dyDescent="0.25">
      <c r="B62" s="28" t="s">
        <v>160</v>
      </c>
      <c r="C62" s="71">
        <v>9188.16</v>
      </c>
      <c r="D62" s="48">
        <v>8000</v>
      </c>
      <c r="E62" s="43">
        <f t="shared" si="18"/>
        <v>0</v>
      </c>
      <c r="F62" s="48">
        <v>8000</v>
      </c>
    </row>
    <row r="63" spans="2:6" ht="25.5" x14ac:dyDescent="0.25">
      <c r="B63" s="27" t="s">
        <v>161</v>
      </c>
      <c r="C63" s="71">
        <v>50089.87</v>
      </c>
      <c r="D63" s="48">
        <v>53700</v>
      </c>
      <c r="E63" s="43">
        <f t="shared" si="18"/>
        <v>0</v>
      </c>
      <c r="F63" s="48">
        <v>53700</v>
      </c>
    </row>
    <row r="64" spans="2:6" x14ac:dyDescent="0.25">
      <c r="B64" s="28" t="s">
        <v>156</v>
      </c>
      <c r="C64" s="71">
        <v>1515809.44</v>
      </c>
      <c r="D64" s="48">
        <v>1792000</v>
      </c>
      <c r="E64" s="43">
        <f t="shared" si="18"/>
        <v>-187959</v>
      </c>
      <c r="F64" s="48">
        <v>1604041</v>
      </c>
    </row>
    <row r="65" spans="2:7" x14ac:dyDescent="0.25">
      <c r="B65" s="28" t="s">
        <v>162</v>
      </c>
      <c r="C65" s="71">
        <v>314300.90999999997</v>
      </c>
      <c r="D65" s="48">
        <v>367000</v>
      </c>
      <c r="E65" s="43">
        <f t="shared" si="18"/>
        <v>0</v>
      </c>
      <c r="F65" s="48">
        <v>367000</v>
      </c>
    </row>
    <row r="66" spans="2:7" ht="25.5" x14ac:dyDescent="0.25">
      <c r="B66" s="27" t="s">
        <v>163</v>
      </c>
      <c r="C66" s="71">
        <v>12121.98</v>
      </c>
      <c r="D66" s="48">
        <v>13800</v>
      </c>
      <c r="E66" s="43">
        <f t="shared" si="18"/>
        <v>0</v>
      </c>
      <c r="F66" s="48">
        <v>13800</v>
      </c>
    </row>
    <row r="67" spans="2:7" x14ac:dyDescent="0.25">
      <c r="B67" s="28" t="s">
        <v>164</v>
      </c>
      <c r="C67" s="71">
        <v>11373.72</v>
      </c>
      <c r="D67" s="48">
        <v>9100</v>
      </c>
      <c r="E67" s="43">
        <f t="shared" si="18"/>
        <v>0</v>
      </c>
      <c r="F67" s="48">
        <v>9100</v>
      </c>
    </row>
    <row r="68" spans="2:7" ht="25.5" x14ac:dyDescent="0.25">
      <c r="B68" s="27" t="s">
        <v>165</v>
      </c>
      <c r="C68" s="71">
        <v>4387.09</v>
      </c>
      <c r="D68" s="48">
        <v>5000</v>
      </c>
      <c r="E68" s="43">
        <f t="shared" si="18"/>
        <v>0</v>
      </c>
      <c r="F68" s="48">
        <v>5000</v>
      </c>
    </row>
    <row r="69" spans="2:7" x14ac:dyDescent="0.25">
      <c r="B69" s="28" t="s">
        <v>166</v>
      </c>
      <c r="C69" s="71">
        <v>63348.06</v>
      </c>
      <c r="D69" s="48">
        <v>65100</v>
      </c>
      <c r="E69" s="43">
        <f t="shared" si="18"/>
        <v>0</v>
      </c>
      <c r="F69" s="48">
        <v>65100</v>
      </c>
    </row>
    <row r="70" spans="2:7" ht="25.5" x14ac:dyDescent="0.25">
      <c r="B70" s="80" t="s">
        <v>167</v>
      </c>
      <c r="C70" s="71">
        <v>41598.42</v>
      </c>
      <c r="D70" s="48">
        <v>52836.24</v>
      </c>
      <c r="E70" s="43">
        <f t="shared" si="18"/>
        <v>0</v>
      </c>
      <c r="F70" s="48">
        <v>52836.24</v>
      </c>
      <c r="G70" s="66"/>
    </row>
    <row r="71" spans="2:7" x14ac:dyDescent="0.25">
      <c r="B71" s="28" t="s">
        <v>168</v>
      </c>
      <c r="C71" s="71">
        <v>4520.75</v>
      </c>
      <c r="D71" s="48">
        <v>2000</v>
      </c>
      <c r="E71" s="43">
        <f t="shared" si="18"/>
        <v>0</v>
      </c>
      <c r="F71" s="48">
        <v>2000</v>
      </c>
    </row>
    <row r="72" spans="2:7" x14ac:dyDescent="0.25">
      <c r="B72" s="28" t="s">
        <v>169</v>
      </c>
      <c r="C72" s="71">
        <v>80765.7</v>
      </c>
      <c r="D72" s="48">
        <v>83000</v>
      </c>
      <c r="E72" s="43">
        <f t="shared" si="18"/>
        <v>0</v>
      </c>
      <c r="F72" s="48">
        <v>83000</v>
      </c>
    </row>
    <row r="73" spans="2:7" x14ac:dyDescent="0.25">
      <c r="B73" s="28" t="s">
        <v>170</v>
      </c>
      <c r="C73" s="71">
        <v>8899.23</v>
      </c>
      <c r="D73" s="48">
        <v>8200</v>
      </c>
      <c r="E73" s="43">
        <f t="shared" si="18"/>
        <v>0</v>
      </c>
      <c r="F73" s="48">
        <v>8200</v>
      </c>
    </row>
    <row r="74" spans="2:7" x14ac:dyDescent="0.25">
      <c r="B74" s="28" t="s">
        <v>171</v>
      </c>
      <c r="C74" s="71">
        <v>217375.05</v>
      </c>
      <c r="D74" s="48">
        <v>216050</v>
      </c>
      <c r="E74" s="43">
        <f t="shared" si="18"/>
        <v>0</v>
      </c>
      <c r="F74" s="48">
        <v>216050</v>
      </c>
    </row>
    <row r="75" spans="2:7" x14ac:dyDescent="0.25">
      <c r="B75" s="28" t="s">
        <v>172</v>
      </c>
      <c r="C75" s="71">
        <v>224669.33</v>
      </c>
      <c r="D75" s="48">
        <v>253125</v>
      </c>
      <c r="E75" s="43">
        <f t="shared" si="18"/>
        <v>0</v>
      </c>
      <c r="F75" s="48">
        <v>253125</v>
      </c>
    </row>
    <row r="76" spans="2:7" x14ac:dyDescent="0.25">
      <c r="B76" s="28" t="s">
        <v>173</v>
      </c>
      <c r="C76" s="71">
        <v>61207.59</v>
      </c>
      <c r="D76" s="48">
        <v>65187.76</v>
      </c>
      <c r="E76" s="43">
        <f t="shared" si="18"/>
        <v>0</v>
      </c>
      <c r="F76" s="48">
        <v>65187.76</v>
      </c>
    </row>
    <row r="77" spans="2:7" x14ac:dyDescent="0.25">
      <c r="B77" s="79" t="s">
        <v>174</v>
      </c>
      <c r="C77" s="71">
        <v>27624.77</v>
      </c>
      <c r="D77" s="48">
        <v>26200</v>
      </c>
      <c r="E77" s="43">
        <f t="shared" si="18"/>
        <v>0</v>
      </c>
      <c r="F77" s="48">
        <v>26200</v>
      </c>
    </row>
    <row r="78" spans="2:7" ht="25.5" x14ac:dyDescent="0.25">
      <c r="B78" s="80" t="s">
        <v>274</v>
      </c>
      <c r="C78" s="71">
        <v>0</v>
      </c>
      <c r="D78" s="48">
        <v>0</v>
      </c>
      <c r="E78" s="43">
        <f t="shared" si="18"/>
        <v>187959</v>
      </c>
      <c r="F78" s="48">
        <v>187959</v>
      </c>
    </row>
    <row r="79" spans="2:7" ht="25.5" x14ac:dyDescent="0.25">
      <c r="B79" s="27" t="s">
        <v>273</v>
      </c>
      <c r="C79" s="71">
        <v>8624.52</v>
      </c>
      <c r="D79" s="48">
        <v>8624.52</v>
      </c>
      <c r="E79" s="43">
        <f t="shared" si="18"/>
        <v>0</v>
      </c>
      <c r="F79" s="48">
        <v>8624.52</v>
      </c>
    </row>
    <row r="80" spans="2:7" x14ac:dyDescent="0.25">
      <c r="B80" s="28" t="s">
        <v>175</v>
      </c>
      <c r="C80" s="71">
        <v>17621.09</v>
      </c>
      <c r="D80" s="48">
        <v>17500.259999999998</v>
      </c>
      <c r="E80" s="43">
        <f t="shared" si="18"/>
        <v>0</v>
      </c>
      <c r="F80" s="48">
        <v>17500.260000000002</v>
      </c>
    </row>
    <row r="81" spans="2:6" x14ac:dyDescent="0.25">
      <c r="B81" s="28" t="s">
        <v>176</v>
      </c>
      <c r="C81" s="72">
        <v>24.59</v>
      </c>
      <c r="D81" s="48">
        <v>0</v>
      </c>
      <c r="E81" s="43">
        <f t="shared" si="18"/>
        <v>0</v>
      </c>
      <c r="F81" s="48">
        <v>0</v>
      </c>
    </row>
    <row r="82" spans="2:6" x14ac:dyDescent="0.25">
      <c r="B82" s="28" t="s">
        <v>177</v>
      </c>
      <c r="C82" s="71">
        <v>2404.6</v>
      </c>
      <c r="D82" s="48">
        <v>3500</v>
      </c>
      <c r="E82" s="43">
        <f t="shared" si="18"/>
        <v>0</v>
      </c>
      <c r="F82" s="48">
        <v>3500</v>
      </c>
    </row>
    <row r="83" spans="2:6" x14ac:dyDescent="0.25">
      <c r="B83" s="28" t="s">
        <v>178</v>
      </c>
      <c r="C83" s="71">
        <v>16014.14</v>
      </c>
      <c r="D83" s="48">
        <v>16382.07</v>
      </c>
      <c r="E83" s="43">
        <f t="shared" si="18"/>
        <v>0</v>
      </c>
      <c r="F83" s="48">
        <v>16382.07</v>
      </c>
    </row>
    <row r="84" spans="2:6" x14ac:dyDescent="0.25">
      <c r="B84" s="28" t="s">
        <v>179</v>
      </c>
      <c r="C84" s="71">
        <v>12808.15</v>
      </c>
      <c r="D84" s="48">
        <v>12808.15</v>
      </c>
      <c r="E84" s="43">
        <f t="shared" si="18"/>
        <v>0</v>
      </c>
      <c r="F84" s="48">
        <v>12808.15</v>
      </c>
    </row>
    <row r="85" spans="2:6" x14ac:dyDescent="0.25">
      <c r="B85" s="28" t="s">
        <v>180</v>
      </c>
      <c r="C85" s="72">
        <v>400</v>
      </c>
      <c r="D85" s="48">
        <v>500</v>
      </c>
      <c r="E85" s="43">
        <f t="shared" si="18"/>
        <v>0</v>
      </c>
      <c r="F85" s="48">
        <v>500</v>
      </c>
    </row>
    <row r="86" spans="2:6" ht="25.5" x14ac:dyDescent="0.25">
      <c r="B86" s="27" t="s">
        <v>181</v>
      </c>
      <c r="C86" s="71">
        <v>19466.71</v>
      </c>
      <c r="D86" s="48">
        <v>21000</v>
      </c>
      <c r="E86" s="43">
        <f t="shared" si="18"/>
        <v>0</v>
      </c>
      <c r="F86" s="48">
        <v>21000</v>
      </c>
    </row>
    <row r="87" spans="2:6" x14ac:dyDescent="0.25">
      <c r="B87" s="28" t="s">
        <v>182</v>
      </c>
      <c r="C87" s="72">
        <v>48514.46</v>
      </c>
      <c r="D87" s="48">
        <v>30000</v>
      </c>
      <c r="E87" s="43">
        <f t="shared" si="18"/>
        <v>0</v>
      </c>
      <c r="F87" s="48">
        <v>30000</v>
      </c>
    </row>
    <row r="88" spans="2:6" x14ac:dyDescent="0.25">
      <c r="B88" s="28" t="s">
        <v>183</v>
      </c>
      <c r="C88" s="71">
        <v>772.95</v>
      </c>
      <c r="D88" s="48">
        <v>1000</v>
      </c>
      <c r="E88" s="43">
        <f t="shared" si="18"/>
        <v>0</v>
      </c>
      <c r="F88" s="48">
        <v>1000</v>
      </c>
    </row>
    <row r="89" spans="2:6" x14ac:dyDescent="0.25">
      <c r="B89" s="28" t="s">
        <v>210</v>
      </c>
      <c r="C89" s="71">
        <v>1750</v>
      </c>
      <c r="D89" s="48">
        <v>0</v>
      </c>
      <c r="E89" s="43">
        <f t="shared" si="18"/>
        <v>0</v>
      </c>
      <c r="F89" s="48">
        <v>0</v>
      </c>
    </row>
    <row r="90" spans="2:6" x14ac:dyDescent="0.25">
      <c r="B90" s="28" t="s">
        <v>184</v>
      </c>
      <c r="C90" s="71">
        <v>1051.3499999999999</v>
      </c>
      <c r="D90" s="48">
        <v>540</v>
      </c>
      <c r="E90" s="43">
        <f t="shared" si="18"/>
        <v>0</v>
      </c>
      <c r="F90" s="48">
        <v>540</v>
      </c>
    </row>
    <row r="91" spans="2:6" x14ac:dyDescent="0.25">
      <c r="B91" s="28" t="s">
        <v>185</v>
      </c>
      <c r="C91" s="71">
        <v>2306.9</v>
      </c>
      <c r="D91" s="48">
        <v>4000</v>
      </c>
      <c r="E91" s="43">
        <f t="shared" si="18"/>
        <v>0</v>
      </c>
      <c r="F91" s="48">
        <v>4000</v>
      </c>
    </row>
    <row r="92" spans="2:6" x14ac:dyDescent="0.25">
      <c r="B92" s="28" t="s">
        <v>186</v>
      </c>
      <c r="C92" s="71">
        <v>7721.49</v>
      </c>
      <c r="D92" s="48">
        <v>1745</v>
      </c>
      <c r="E92" s="43">
        <f t="shared" si="18"/>
        <v>0</v>
      </c>
      <c r="F92" s="48">
        <v>1745</v>
      </c>
    </row>
    <row r="93" spans="2:6" ht="25.5" x14ac:dyDescent="0.25">
      <c r="B93" s="27" t="s">
        <v>187</v>
      </c>
      <c r="C93" s="71">
        <v>0</v>
      </c>
      <c r="D93" s="48">
        <v>5000</v>
      </c>
      <c r="E93" s="43">
        <f t="shared" si="18"/>
        <v>0</v>
      </c>
      <c r="F93" s="48">
        <v>5000</v>
      </c>
    </row>
    <row r="94" spans="2:6" x14ac:dyDescent="0.25">
      <c r="B94" s="27" t="s">
        <v>189</v>
      </c>
      <c r="C94" s="71">
        <v>0</v>
      </c>
      <c r="D94" s="48">
        <v>2500</v>
      </c>
      <c r="E94" s="43">
        <f t="shared" si="18"/>
        <v>0</v>
      </c>
      <c r="F94" s="48">
        <v>2500</v>
      </c>
    </row>
    <row r="95" spans="2:6" ht="25.5" x14ac:dyDescent="0.25">
      <c r="B95" s="27" t="s">
        <v>190</v>
      </c>
      <c r="C95" s="71">
        <v>316.91000000000003</v>
      </c>
      <c r="D95" s="48">
        <v>0</v>
      </c>
      <c r="E95" s="43">
        <f t="shared" si="18"/>
        <v>0</v>
      </c>
      <c r="F95" s="48">
        <v>0</v>
      </c>
    </row>
    <row r="96" spans="2:6" x14ac:dyDescent="0.25">
      <c r="B96" s="53" t="s">
        <v>269</v>
      </c>
      <c r="C96" s="78">
        <f>C97</f>
        <v>0</v>
      </c>
      <c r="D96" s="78">
        <f t="shared" ref="D96:F96" si="23">D97</f>
        <v>0</v>
      </c>
      <c r="E96" s="78">
        <f t="shared" si="18"/>
        <v>10000</v>
      </c>
      <c r="F96" s="78">
        <f t="shared" si="23"/>
        <v>10000</v>
      </c>
    </row>
    <row r="97" spans="2:6" ht="25.5" x14ac:dyDescent="0.25">
      <c r="B97" s="53" t="s">
        <v>271</v>
      </c>
      <c r="C97" s="78">
        <f>C98</f>
        <v>0</v>
      </c>
      <c r="D97" s="78">
        <f t="shared" ref="D97:F97" si="24">D98</f>
        <v>0</v>
      </c>
      <c r="E97" s="78">
        <f t="shared" si="18"/>
        <v>10000</v>
      </c>
      <c r="F97" s="78">
        <f t="shared" si="24"/>
        <v>10000</v>
      </c>
    </row>
    <row r="98" spans="2:6" x14ac:dyDescent="0.25">
      <c r="B98" s="27" t="s">
        <v>184</v>
      </c>
      <c r="C98" s="71">
        <v>0</v>
      </c>
      <c r="D98" s="48">
        <v>0</v>
      </c>
      <c r="E98" s="43">
        <f t="shared" si="18"/>
        <v>10000</v>
      </c>
      <c r="F98" s="48">
        <v>10000</v>
      </c>
    </row>
    <row r="99" spans="2:6" ht="38.25" x14ac:dyDescent="0.25">
      <c r="B99" s="53" t="s">
        <v>239</v>
      </c>
      <c r="C99" s="39">
        <f>C100</f>
        <v>23177</v>
      </c>
      <c r="D99" s="39">
        <f t="shared" ref="D99:F99" si="25">D100</f>
        <v>28500</v>
      </c>
      <c r="E99" s="42">
        <f t="shared" si="18"/>
        <v>0</v>
      </c>
      <c r="F99" s="39">
        <f t="shared" si="25"/>
        <v>28500</v>
      </c>
    </row>
    <row r="100" spans="2:6" ht="38.25" x14ac:dyDescent="0.25">
      <c r="B100" s="53" t="s">
        <v>240</v>
      </c>
      <c r="C100" s="39">
        <f>C101</f>
        <v>23177</v>
      </c>
      <c r="D100" s="39">
        <f>D101</f>
        <v>28500</v>
      </c>
      <c r="E100" s="42">
        <f t="shared" si="18"/>
        <v>0</v>
      </c>
      <c r="F100" s="39">
        <f>F101</f>
        <v>28500</v>
      </c>
    </row>
    <row r="101" spans="2:6" ht="25.5" x14ac:dyDescent="0.25">
      <c r="B101" s="27" t="s">
        <v>167</v>
      </c>
      <c r="C101" s="71">
        <v>23177</v>
      </c>
      <c r="D101" s="48">
        <v>28500</v>
      </c>
      <c r="E101" s="43">
        <f t="shared" si="18"/>
        <v>0</v>
      </c>
      <c r="F101" s="48">
        <v>28500</v>
      </c>
    </row>
    <row r="102" spans="2:6" ht="25.5" x14ac:dyDescent="0.25">
      <c r="B102" s="138" t="s">
        <v>191</v>
      </c>
      <c r="C102" s="39">
        <f>C103</f>
        <v>0</v>
      </c>
      <c r="D102" s="39">
        <f t="shared" ref="D102:D103" si="26">D103</f>
        <v>146200</v>
      </c>
      <c r="E102" s="42">
        <f t="shared" si="18"/>
        <v>173600</v>
      </c>
      <c r="F102" s="39">
        <f t="shared" ref="F102:F103" si="27">F103</f>
        <v>319800</v>
      </c>
    </row>
    <row r="103" spans="2:6" ht="25.5" x14ac:dyDescent="0.25">
      <c r="B103" s="54" t="s">
        <v>241</v>
      </c>
      <c r="C103" s="39">
        <f>C104</f>
        <v>0</v>
      </c>
      <c r="D103" s="39">
        <f t="shared" si="26"/>
        <v>146200</v>
      </c>
      <c r="E103" s="42">
        <f t="shared" si="18"/>
        <v>173600</v>
      </c>
      <c r="F103" s="39">
        <f t="shared" si="27"/>
        <v>319800</v>
      </c>
    </row>
    <row r="104" spans="2:6" ht="25.5" x14ac:dyDescent="0.25">
      <c r="B104" s="54" t="s">
        <v>242</v>
      </c>
      <c r="C104" s="39">
        <f t="shared" ref="C104:D104" si="28">C105+C107+C108+C106</f>
        <v>0</v>
      </c>
      <c r="D104" s="39">
        <f t="shared" si="28"/>
        <v>146200</v>
      </c>
      <c r="E104" s="39">
        <f t="shared" si="18"/>
        <v>173600</v>
      </c>
      <c r="F104" s="39">
        <f>F105+F107+F108+F106</f>
        <v>319800</v>
      </c>
    </row>
    <row r="105" spans="2:6" x14ac:dyDescent="0.25">
      <c r="B105" s="55" t="s">
        <v>154</v>
      </c>
      <c r="C105" s="48">
        <v>0</v>
      </c>
      <c r="D105" s="48">
        <v>108500</v>
      </c>
      <c r="E105" s="43">
        <f t="shared" si="18"/>
        <v>151500</v>
      </c>
      <c r="F105" s="48">
        <v>260000</v>
      </c>
    </row>
    <row r="106" spans="2:6" ht="25.5" x14ac:dyDescent="0.25">
      <c r="B106" s="55" t="s">
        <v>209</v>
      </c>
      <c r="C106" s="48">
        <v>0</v>
      </c>
      <c r="D106" s="48">
        <v>17900</v>
      </c>
      <c r="E106" s="43">
        <f t="shared" si="18"/>
        <v>15100</v>
      </c>
      <c r="F106" s="48">
        <v>33000</v>
      </c>
    </row>
    <row r="107" spans="2:6" ht="25.5" x14ac:dyDescent="0.25">
      <c r="B107" s="55" t="s">
        <v>244</v>
      </c>
      <c r="C107" s="48">
        <v>0</v>
      </c>
      <c r="D107" s="48">
        <v>18800</v>
      </c>
      <c r="E107" s="43">
        <f t="shared" si="18"/>
        <v>3000</v>
      </c>
      <c r="F107" s="48">
        <v>21800</v>
      </c>
    </row>
    <row r="108" spans="2:6" x14ac:dyDescent="0.25">
      <c r="B108" s="56" t="s">
        <v>160</v>
      </c>
      <c r="C108" s="71">
        <v>0</v>
      </c>
      <c r="D108" s="48">
        <v>1000</v>
      </c>
      <c r="E108" s="43">
        <f t="shared" si="18"/>
        <v>4000</v>
      </c>
      <c r="F108" s="48">
        <v>5000</v>
      </c>
    </row>
    <row r="109" spans="2:6" ht="25.5" x14ac:dyDescent="0.25">
      <c r="B109" s="75" t="s">
        <v>192</v>
      </c>
      <c r="C109" s="39">
        <f>C110+C115</f>
        <v>697692</v>
      </c>
      <c r="D109" s="39">
        <f t="shared" ref="D109" si="29">D110+D115</f>
        <v>642000</v>
      </c>
      <c r="E109" s="42">
        <f t="shared" si="18"/>
        <v>44664</v>
      </c>
      <c r="F109" s="39">
        <f t="shared" ref="F109" si="30">F110+F115</f>
        <v>686664</v>
      </c>
    </row>
    <row r="110" spans="2:6" ht="25.5" x14ac:dyDescent="0.25">
      <c r="B110" s="138" t="s">
        <v>193</v>
      </c>
      <c r="C110" s="39">
        <f>C111</f>
        <v>126855.42</v>
      </c>
      <c r="D110" s="39">
        <f t="shared" ref="D110:F111" si="31">D111</f>
        <v>122475</v>
      </c>
      <c r="E110" s="42">
        <f t="shared" si="18"/>
        <v>448.88000000000466</v>
      </c>
      <c r="F110" s="39">
        <f t="shared" si="31"/>
        <v>122923.88</v>
      </c>
    </row>
    <row r="111" spans="2:6" x14ac:dyDescent="0.25">
      <c r="B111" s="75" t="s">
        <v>137</v>
      </c>
      <c r="C111" s="39">
        <f>C112</f>
        <v>126855.42</v>
      </c>
      <c r="D111" s="39">
        <f t="shared" si="31"/>
        <v>122475</v>
      </c>
      <c r="E111" s="42">
        <f t="shared" ref="E111:E155" si="32">F111-D111</f>
        <v>448.88000000000466</v>
      </c>
      <c r="F111" s="39">
        <f t="shared" si="31"/>
        <v>122923.88</v>
      </c>
    </row>
    <row r="112" spans="2:6" ht="26.25" x14ac:dyDescent="0.25">
      <c r="B112" s="76" t="s">
        <v>194</v>
      </c>
      <c r="C112" s="78">
        <f>C113+C114</f>
        <v>126855.42</v>
      </c>
      <c r="D112" s="78">
        <f t="shared" ref="D112" si="33">D113+D114</f>
        <v>122475</v>
      </c>
      <c r="E112" s="42">
        <f t="shared" si="32"/>
        <v>448.88000000000466</v>
      </c>
      <c r="F112" s="78">
        <f t="shared" ref="F112" si="34">F113+F114</f>
        <v>122923.88</v>
      </c>
    </row>
    <row r="113" spans="2:6" ht="26.25" x14ac:dyDescent="0.25">
      <c r="B113" s="77" t="s">
        <v>167</v>
      </c>
      <c r="C113" s="71">
        <v>116645.67</v>
      </c>
      <c r="D113" s="71">
        <v>114662.76</v>
      </c>
      <c r="E113" s="43">
        <f t="shared" si="32"/>
        <v>8261.1200000000099</v>
      </c>
      <c r="F113" s="71">
        <v>122923.88</v>
      </c>
    </row>
    <row r="114" spans="2:6" x14ac:dyDescent="0.25">
      <c r="B114" s="77" t="s">
        <v>173</v>
      </c>
      <c r="C114" s="71">
        <v>10209.75</v>
      </c>
      <c r="D114" s="71">
        <v>7812.24</v>
      </c>
      <c r="E114" s="43">
        <f t="shared" si="32"/>
        <v>-7812.24</v>
      </c>
      <c r="F114" s="71">
        <v>0</v>
      </c>
    </row>
    <row r="115" spans="2:6" ht="26.25" x14ac:dyDescent="0.25">
      <c r="B115" s="137" t="s">
        <v>195</v>
      </c>
      <c r="C115" s="78">
        <f>C116</f>
        <v>570836.57999999996</v>
      </c>
      <c r="D115" s="78">
        <f t="shared" ref="D115:F116" si="35">D116</f>
        <v>519525</v>
      </c>
      <c r="E115" s="42">
        <f t="shared" si="32"/>
        <v>44215.119999999995</v>
      </c>
      <c r="F115" s="78">
        <f t="shared" si="35"/>
        <v>563740.12</v>
      </c>
    </row>
    <row r="116" spans="2:6" x14ac:dyDescent="0.25">
      <c r="B116" s="75" t="s">
        <v>137</v>
      </c>
      <c r="C116" s="78">
        <f>C117</f>
        <v>570836.57999999996</v>
      </c>
      <c r="D116" s="78">
        <f t="shared" si="35"/>
        <v>519525</v>
      </c>
      <c r="E116" s="42">
        <f t="shared" si="32"/>
        <v>44215.119999999995</v>
      </c>
      <c r="F116" s="78">
        <f t="shared" si="35"/>
        <v>563740.12</v>
      </c>
    </row>
    <row r="117" spans="2:6" ht="26.25" x14ac:dyDescent="0.25">
      <c r="B117" s="76" t="s">
        <v>194</v>
      </c>
      <c r="C117" s="78">
        <f>C119+C120+C121+C122+C123+C125+C124+C118</f>
        <v>570836.57999999996</v>
      </c>
      <c r="D117" s="78">
        <f>D119+D120+D121+D122+D123+D125+D118+D124</f>
        <v>519525</v>
      </c>
      <c r="E117" s="42">
        <f t="shared" si="32"/>
        <v>44215.119999999995</v>
      </c>
      <c r="F117" s="78">
        <f t="shared" ref="F117" si="36">F119+F120+F121+F122+F123+F125+F118+F124</f>
        <v>563740.12</v>
      </c>
    </row>
    <row r="118" spans="2:6" x14ac:dyDescent="0.25">
      <c r="B118" s="77" t="s">
        <v>210</v>
      </c>
      <c r="C118" s="71">
        <v>1625</v>
      </c>
      <c r="D118" s="71">
        <v>0</v>
      </c>
      <c r="E118" s="43">
        <f t="shared" si="32"/>
        <v>0</v>
      </c>
      <c r="F118" s="71">
        <v>0</v>
      </c>
    </row>
    <row r="119" spans="2:6" x14ac:dyDescent="0.25">
      <c r="B119" s="77" t="s">
        <v>184</v>
      </c>
      <c r="C119" s="71">
        <v>58423.65</v>
      </c>
      <c r="D119" s="71">
        <v>55133.75</v>
      </c>
      <c r="E119" s="43">
        <f t="shared" si="32"/>
        <v>11719.490000000005</v>
      </c>
      <c r="F119" s="71">
        <v>66853.240000000005</v>
      </c>
    </row>
    <row r="120" spans="2:6" x14ac:dyDescent="0.25">
      <c r="B120" s="77" t="s">
        <v>185</v>
      </c>
      <c r="C120" s="71">
        <v>20024.11</v>
      </c>
      <c r="D120" s="71">
        <v>19600</v>
      </c>
      <c r="E120" s="43">
        <f t="shared" si="32"/>
        <v>1600</v>
      </c>
      <c r="F120" s="71">
        <v>21200</v>
      </c>
    </row>
    <row r="121" spans="2:6" x14ac:dyDescent="0.25">
      <c r="B121" s="77" t="s">
        <v>196</v>
      </c>
      <c r="C121" s="71">
        <v>230162.61</v>
      </c>
      <c r="D121" s="71">
        <v>41791.25</v>
      </c>
      <c r="E121" s="43">
        <f t="shared" si="32"/>
        <v>-7104.3700000000026</v>
      </c>
      <c r="F121" s="71">
        <v>34686.879999999997</v>
      </c>
    </row>
    <row r="122" spans="2:6" ht="26.25" x14ac:dyDescent="0.25">
      <c r="B122" s="77" t="s">
        <v>187</v>
      </c>
      <c r="C122" s="71">
        <v>0</v>
      </c>
      <c r="D122" s="71">
        <v>16000</v>
      </c>
      <c r="E122" s="43">
        <f t="shared" si="32"/>
        <v>0</v>
      </c>
      <c r="F122" s="71">
        <v>16000</v>
      </c>
    </row>
    <row r="123" spans="2:6" ht="26.25" x14ac:dyDescent="0.25">
      <c r="B123" s="77" t="s">
        <v>188</v>
      </c>
      <c r="C123" s="71">
        <v>0</v>
      </c>
      <c r="D123" s="71">
        <v>40000</v>
      </c>
      <c r="E123" s="43">
        <f t="shared" si="32"/>
        <v>0</v>
      </c>
      <c r="F123" s="71">
        <v>40000</v>
      </c>
    </row>
    <row r="124" spans="2:6" x14ac:dyDescent="0.25">
      <c r="B124" s="77" t="s">
        <v>211</v>
      </c>
      <c r="C124" s="71">
        <v>5800</v>
      </c>
      <c r="D124" s="71">
        <v>0</v>
      </c>
      <c r="E124" s="43">
        <f t="shared" si="32"/>
        <v>0</v>
      </c>
      <c r="F124" s="71">
        <v>0</v>
      </c>
    </row>
    <row r="125" spans="2:6" ht="26.25" x14ac:dyDescent="0.25">
      <c r="B125" s="77" t="s">
        <v>190</v>
      </c>
      <c r="C125" s="71">
        <v>254801.21</v>
      </c>
      <c r="D125" s="71">
        <v>347000</v>
      </c>
      <c r="E125" s="43">
        <f t="shared" si="32"/>
        <v>38000</v>
      </c>
      <c r="F125" s="71">
        <v>385000</v>
      </c>
    </row>
    <row r="126" spans="2:6" ht="26.25" x14ac:dyDescent="0.25">
      <c r="B126" s="76" t="s">
        <v>197</v>
      </c>
      <c r="C126" s="78">
        <f>C127+C132+C135+C141+C144+C147+C153</f>
        <v>262720</v>
      </c>
      <c r="D126" s="78">
        <f>D127+D132+D135+D141+D144+D147+D153</f>
        <v>2031321</v>
      </c>
      <c r="E126" s="78">
        <f t="shared" si="32"/>
        <v>101438</v>
      </c>
      <c r="F126" s="78">
        <f>F127+F132+F135+F141+F144+F147+F153</f>
        <v>2132759</v>
      </c>
    </row>
    <row r="127" spans="2:6" ht="39" x14ac:dyDescent="0.25">
      <c r="B127" s="137" t="s">
        <v>198</v>
      </c>
      <c r="C127" s="78">
        <f>C128</f>
        <v>262720</v>
      </c>
      <c r="D127" s="78">
        <f t="shared" ref="D127:F127" si="37">D128</f>
        <v>162720</v>
      </c>
      <c r="E127" s="42">
        <f t="shared" si="32"/>
        <v>0</v>
      </c>
      <c r="F127" s="78">
        <f t="shared" si="37"/>
        <v>162720</v>
      </c>
    </row>
    <row r="128" spans="2:6" x14ac:dyDescent="0.25">
      <c r="B128" s="76" t="s">
        <v>212</v>
      </c>
      <c r="C128" s="78">
        <f>C129+C130+C131</f>
        <v>262720</v>
      </c>
      <c r="D128" s="78">
        <f t="shared" ref="D128:F128" si="38">D129+D130+D131</f>
        <v>162720</v>
      </c>
      <c r="E128" s="78">
        <f t="shared" si="38"/>
        <v>0</v>
      </c>
      <c r="F128" s="78">
        <f t="shared" si="38"/>
        <v>162720</v>
      </c>
    </row>
    <row r="129" spans="2:6" x14ac:dyDescent="0.25">
      <c r="B129" s="77" t="s">
        <v>154</v>
      </c>
      <c r="C129" s="71">
        <v>100000</v>
      </c>
      <c r="D129" s="71">
        <v>162720</v>
      </c>
      <c r="E129" s="43">
        <f t="shared" si="32"/>
        <v>-12115</v>
      </c>
      <c r="F129" s="71">
        <v>150605</v>
      </c>
    </row>
    <row r="130" spans="2:6" x14ac:dyDescent="0.25">
      <c r="B130" s="77" t="s">
        <v>158</v>
      </c>
      <c r="C130" s="71">
        <v>0</v>
      </c>
      <c r="D130" s="71">
        <v>0</v>
      </c>
      <c r="E130" s="43">
        <f t="shared" si="32"/>
        <v>12115</v>
      </c>
      <c r="F130" s="71">
        <v>12115</v>
      </c>
    </row>
    <row r="131" spans="2:6" x14ac:dyDescent="0.25">
      <c r="B131" s="77" t="s">
        <v>199</v>
      </c>
      <c r="C131" s="71">
        <v>162720</v>
      </c>
      <c r="D131" s="71">
        <v>0</v>
      </c>
      <c r="E131" s="43">
        <f t="shared" si="32"/>
        <v>0</v>
      </c>
      <c r="F131" s="71">
        <v>0</v>
      </c>
    </row>
    <row r="132" spans="2:6" ht="30" x14ac:dyDescent="0.25">
      <c r="B132" s="136" t="s">
        <v>245</v>
      </c>
      <c r="C132" s="78">
        <f t="shared" ref="C132:F133" si="39">C133</f>
        <v>0</v>
      </c>
      <c r="D132" s="78">
        <f t="shared" si="39"/>
        <v>15000</v>
      </c>
      <c r="E132" s="42">
        <f t="shared" si="32"/>
        <v>0</v>
      </c>
      <c r="F132" s="78">
        <f t="shared" si="39"/>
        <v>15000</v>
      </c>
    </row>
    <row r="133" spans="2:6" x14ac:dyDescent="0.25">
      <c r="B133" s="86" t="s">
        <v>212</v>
      </c>
      <c r="C133" s="78">
        <f>C134</f>
        <v>0</v>
      </c>
      <c r="D133" s="78">
        <f>D134</f>
        <v>15000</v>
      </c>
      <c r="E133" s="42">
        <f t="shared" si="32"/>
        <v>0</v>
      </c>
      <c r="F133" s="78">
        <f t="shared" si="39"/>
        <v>15000</v>
      </c>
    </row>
    <row r="134" spans="2:6" x14ac:dyDescent="0.25">
      <c r="B134" s="77" t="s">
        <v>154</v>
      </c>
      <c r="C134" s="71">
        <v>0</v>
      </c>
      <c r="D134" s="71">
        <v>15000</v>
      </c>
      <c r="E134" s="43">
        <f t="shared" si="32"/>
        <v>0</v>
      </c>
      <c r="F134" s="71">
        <v>15000</v>
      </c>
    </row>
    <row r="135" spans="2:6" ht="26.25" x14ac:dyDescent="0.25">
      <c r="B135" s="76" t="s">
        <v>261</v>
      </c>
      <c r="C135" s="78">
        <f>C136</f>
        <v>0</v>
      </c>
      <c r="D135" s="78">
        <f t="shared" ref="D135:F135" si="40">D136</f>
        <v>803601</v>
      </c>
      <c r="E135" s="78">
        <f t="shared" si="32"/>
        <v>0</v>
      </c>
      <c r="F135" s="78">
        <f t="shared" si="40"/>
        <v>803601</v>
      </c>
    </row>
    <row r="136" spans="2:6" ht="25.5" x14ac:dyDescent="0.25">
      <c r="B136" s="89" t="s">
        <v>242</v>
      </c>
      <c r="C136" s="78">
        <f>C137+C140+C138</f>
        <v>0</v>
      </c>
      <c r="D136" s="78">
        <f>D137+D140+D138+D139</f>
        <v>803601</v>
      </c>
      <c r="E136" s="78">
        <f t="shared" si="32"/>
        <v>0</v>
      </c>
      <c r="F136" s="78">
        <f t="shared" ref="F136" si="41">F137+F140+F138+F139</f>
        <v>803601</v>
      </c>
    </row>
    <row r="137" spans="2:6" x14ac:dyDescent="0.25">
      <c r="B137" s="77" t="s">
        <v>154</v>
      </c>
      <c r="C137" s="71">
        <v>0</v>
      </c>
      <c r="D137" s="71">
        <v>3000</v>
      </c>
      <c r="E137" s="71">
        <f t="shared" si="32"/>
        <v>0</v>
      </c>
      <c r="F137" s="71">
        <v>3000</v>
      </c>
    </row>
    <row r="138" spans="2:6" ht="26.25" x14ac:dyDescent="0.25">
      <c r="B138" s="77" t="s">
        <v>209</v>
      </c>
      <c r="C138" s="71">
        <v>0</v>
      </c>
      <c r="D138" s="71">
        <v>495</v>
      </c>
      <c r="E138" s="71">
        <f t="shared" si="32"/>
        <v>0</v>
      </c>
      <c r="F138" s="71">
        <v>495</v>
      </c>
    </row>
    <row r="139" spans="2:6" x14ac:dyDescent="0.25">
      <c r="B139" s="77" t="s">
        <v>168</v>
      </c>
      <c r="C139" s="71">
        <v>0</v>
      </c>
      <c r="D139" s="71">
        <v>106</v>
      </c>
      <c r="E139" s="71">
        <f t="shared" si="32"/>
        <v>0</v>
      </c>
      <c r="F139" s="71">
        <v>106</v>
      </c>
    </row>
    <row r="140" spans="2:6" ht="26.25" x14ac:dyDescent="0.25">
      <c r="B140" s="77" t="s">
        <v>190</v>
      </c>
      <c r="C140" s="71">
        <v>0</v>
      </c>
      <c r="D140" s="71">
        <v>800000</v>
      </c>
      <c r="E140" s="71">
        <f t="shared" si="32"/>
        <v>0</v>
      </c>
      <c r="F140" s="71">
        <v>800000</v>
      </c>
    </row>
    <row r="141" spans="2:6" ht="26.25" x14ac:dyDescent="0.25">
      <c r="B141" s="76" t="s">
        <v>262</v>
      </c>
      <c r="C141" s="78">
        <f>C142</f>
        <v>0</v>
      </c>
      <c r="D141" s="78">
        <f t="shared" ref="D141:F142" si="42">D142</f>
        <v>450000</v>
      </c>
      <c r="E141" s="78">
        <f t="shared" si="32"/>
        <v>0</v>
      </c>
      <c r="F141" s="78">
        <f t="shared" si="42"/>
        <v>450000</v>
      </c>
    </row>
    <row r="142" spans="2:6" ht="25.5" x14ac:dyDescent="0.25">
      <c r="B142" s="89" t="s">
        <v>242</v>
      </c>
      <c r="C142" s="78">
        <f>C143</f>
        <v>0</v>
      </c>
      <c r="D142" s="78">
        <f t="shared" si="42"/>
        <v>450000</v>
      </c>
      <c r="E142" s="78">
        <f t="shared" si="32"/>
        <v>0</v>
      </c>
      <c r="F142" s="78">
        <f t="shared" si="42"/>
        <v>450000</v>
      </c>
    </row>
    <row r="143" spans="2:6" ht="26.25" x14ac:dyDescent="0.25">
      <c r="B143" s="77" t="s">
        <v>190</v>
      </c>
      <c r="C143" s="71">
        <v>0</v>
      </c>
      <c r="D143" s="71">
        <v>450000</v>
      </c>
      <c r="E143" s="71">
        <f t="shared" si="32"/>
        <v>0</v>
      </c>
      <c r="F143" s="71">
        <v>450000</v>
      </c>
    </row>
    <row r="144" spans="2:6" ht="26.25" x14ac:dyDescent="0.25">
      <c r="B144" s="76" t="s">
        <v>263</v>
      </c>
      <c r="C144" s="78">
        <f>C145</f>
        <v>0</v>
      </c>
      <c r="D144" s="78">
        <f t="shared" ref="D144:F145" si="43">D145</f>
        <v>600000</v>
      </c>
      <c r="E144" s="78">
        <f t="shared" si="32"/>
        <v>0</v>
      </c>
      <c r="F144" s="78">
        <f t="shared" si="43"/>
        <v>600000</v>
      </c>
    </row>
    <row r="145" spans="2:6" ht="25.5" x14ac:dyDescent="0.25">
      <c r="B145" s="89" t="s">
        <v>242</v>
      </c>
      <c r="C145" s="78">
        <f>C146</f>
        <v>0</v>
      </c>
      <c r="D145" s="78">
        <f>D146</f>
        <v>600000</v>
      </c>
      <c r="E145" s="78">
        <f t="shared" si="32"/>
        <v>0</v>
      </c>
      <c r="F145" s="78">
        <f t="shared" si="43"/>
        <v>600000</v>
      </c>
    </row>
    <row r="146" spans="2:6" ht="26.25" x14ac:dyDescent="0.25">
      <c r="B146" s="77" t="s">
        <v>190</v>
      </c>
      <c r="C146" s="71">
        <v>0</v>
      </c>
      <c r="D146" s="71">
        <v>600000</v>
      </c>
      <c r="E146" s="71">
        <f t="shared" si="32"/>
        <v>0</v>
      </c>
      <c r="F146" s="71">
        <v>600000</v>
      </c>
    </row>
    <row r="147" spans="2:6" ht="26.25" x14ac:dyDescent="0.25">
      <c r="B147" s="76" t="s">
        <v>276</v>
      </c>
      <c r="C147" s="78">
        <f>C148</f>
        <v>0</v>
      </c>
      <c r="D147" s="78">
        <f t="shared" ref="D147:F147" si="44">D148</f>
        <v>0</v>
      </c>
      <c r="E147" s="78">
        <f t="shared" si="32"/>
        <v>51438</v>
      </c>
      <c r="F147" s="78">
        <f t="shared" si="44"/>
        <v>51438</v>
      </c>
    </row>
    <row r="148" spans="2:6" ht="25.5" x14ac:dyDescent="0.25">
      <c r="B148" s="89" t="s">
        <v>242</v>
      </c>
      <c r="C148" s="78">
        <f>C149+C152+C150</f>
        <v>0</v>
      </c>
      <c r="D148" s="78">
        <f>D149+D152+D150+D151</f>
        <v>0</v>
      </c>
      <c r="E148" s="78">
        <f t="shared" si="32"/>
        <v>51438</v>
      </c>
      <c r="F148" s="78">
        <f t="shared" ref="F148" si="45">F149+F152+F150+F151</f>
        <v>51438</v>
      </c>
    </row>
    <row r="149" spans="2:6" x14ac:dyDescent="0.25">
      <c r="B149" s="77" t="s">
        <v>154</v>
      </c>
      <c r="C149" s="71">
        <v>0</v>
      </c>
      <c r="D149" s="71">
        <v>0</v>
      </c>
      <c r="E149" s="71">
        <f t="shared" si="32"/>
        <v>1143</v>
      </c>
      <c r="F149" s="71">
        <v>1143</v>
      </c>
    </row>
    <row r="150" spans="2:6" ht="26.25" x14ac:dyDescent="0.25">
      <c r="B150" s="77" t="s">
        <v>209</v>
      </c>
      <c r="C150" s="71">
        <v>0</v>
      </c>
      <c r="D150" s="71">
        <v>0</v>
      </c>
      <c r="E150" s="71">
        <f t="shared" si="32"/>
        <v>189</v>
      </c>
      <c r="F150" s="71">
        <v>189</v>
      </c>
    </row>
    <row r="151" spans="2:6" x14ac:dyDescent="0.25">
      <c r="B151" s="77" t="s">
        <v>168</v>
      </c>
      <c r="C151" s="71">
        <v>0</v>
      </c>
      <c r="D151" s="71">
        <v>0</v>
      </c>
      <c r="E151" s="71">
        <f t="shared" si="32"/>
        <v>106</v>
      </c>
      <c r="F151" s="71">
        <v>106</v>
      </c>
    </row>
    <row r="152" spans="2:6" ht="26.25" x14ac:dyDescent="0.25">
      <c r="B152" s="77" t="s">
        <v>190</v>
      </c>
      <c r="C152" s="71">
        <v>0</v>
      </c>
      <c r="D152" s="71">
        <v>0</v>
      </c>
      <c r="E152" s="71">
        <f t="shared" si="32"/>
        <v>50000</v>
      </c>
      <c r="F152" s="71">
        <v>50000</v>
      </c>
    </row>
    <row r="153" spans="2:6" ht="26.25" x14ac:dyDescent="0.25">
      <c r="B153" s="76" t="s">
        <v>275</v>
      </c>
      <c r="C153" s="78">
        <f>C154</f>
        <v>0</v>
      </c>
      <c r="D153" s="78">
        <f t="shared" ref="D153:F154" si="46">D154</f>
        <v>0</v>
      </c>
      <c r="E153" s="78">
        <f t="shared" si="32"/>
        <v>50000</v>
      </c>
      <c r="F153" s="78">
        <f t="shared" si="46"/>
        <v>50000</v>
      </c>
    </row>
    <row r="154" spans="2:6" ht="25.5" x14ac:dyDescent="0.25">
      <c r="B154" s="89" t="s">
        <v>242</v>
      </c>
      <c r="C154" s="78">
        <f>C155</f>
        <v>0</v>
      </c>
      <c r="D154" s="78">
        <f t="shared" si="46"/>
        <v>0</v>
      </c>
      <c r="E154" s="78">
        <f t="shared" si="32"/>
        <v>50000</v>
      </c>
      <c r="F154" s="78">
        <f t="shared" si="46"/>
        <v>50000</v>
      </c>
    </row>
    <row r="155" spans="2:6" ht="26.25" x14ac:dyDescent="0.25">
      <c r="B155" s="77" t="s">
        <v>190</v>
      </c>
      <c r="C155" s="71">
        <v>0</v>
      </c>
      <c r="D155" s="71">
        <v>0</v>
      </c>
      <c r="E155" s="71">
        <f t="shared" si="32"/>
        <v>50000</v>
      </c>
      <c r="F155" s="71">
        <v>50000</v>
      </c>
    </row>
    <row r="156" spans="2:6" x14ac:dyDescent="0.25">
      <c r="B156" s="57"/>
    </row>
    <row r="157" spans="2:6" ht="15.75" x14ac:dyDescent="0.25">
      <c r="B157" s="64" t="s">
        <v>277</v>
      </c>
    </row>
    <row r="158" spans="2:6" ht="15.75" x14ac:dyDescent="0.25">
      <c r="B158" s="64"/>
    </row>
    <row r="159" spans="2:6" ht="15.75" x14ac:dyDescent="0.25">
      <c r="B159" s="64" t="s">
        <v>213</v>
      </c>
      <c r="E159" s="81" t="s">
        <v>202</v>
      </c>
    </row>
    <row r="160" spans="2:6" ht="15.75" x14ac:dyDescent="0.25">
      <c r="B160" s="64" t="s">
        <v>214</v>
      </c>
      <c r="E160" s="81" t="s">
        <v>215</v>
      </c>
    </row>
    <row r="161" spans="2:5" ht="31.5" x14ac:dyDescent="0.25">
      <c r="B161" s="65" t="s">
        <v>216</v>
      </c>
      <c r="E161" s="82" t="s">
        <v>278</v>
      </c>
    </row>
    <row r="162" spans="2:5" x14ac:dyDescent="0.25">
      <c r="E162" s="63"/>
    </row>
  </sheetData>
  <mergeCells count="5">
    <mergeCell ref="B1:H1"/>
    <mergeCell ref="B2:H2"/>
    <mergeCell ref="B3:H3"/>
    <mergeCell ref="B8:E8"/>
    <mergeCell ref="B9:F9"/>
  </mergeCells>
  <pageMargins left="0.70866141732283472" right="0.70866141732283472" top="0.74803149606299213" bottom="0.74803149606299213" header="0.31496062992125984" footer="0.31496062992125984"/>
  <pageSetup paperSize="9" scale="78" firstPageNumber="9" fitToHeight="0" orientation="landscape" useFirstPageNumber="1" r:id="rId1"/>
  <headerFooter>
    <oddFooter>&amp;C&amp;P od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0C41C-F8B1-4989-8AE3-1E476FBAB665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Programska klasifikacija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Dom Zdravlja BBŽ</cp:lastModifiedBy>
  <cp:lastPrinted>2025-02-27T11:22:17Z</cp:lastPrinted>
  <dcterms:created xsi:type="dcterms:W3CDTF">2022-08-12T12:51:27Z</dcterms:created>
  <dcterms:modified xsi:type="dcterms:W3CDTF">2025-06-24T06:35:44Z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